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_Public Policy\Public Policy - ISSUES\Budget &amp; Appropriations\2020\"/>
    </mc:Choice>
  </mc:AlternateContent>
  <xr:revisionPtr revIDLastSave="0" documentId="13_ncr:1_{20C578B7-F815-440F-9FF0-03E3C63CA63A}" xr6:coauthVersionLast="36" xr6:coauthVersionMax="36" xr10:uidLastSave="{00000000-0000-0000-0000-000000000000}"/>
  <bookViews>
    <workbookView xWindow="0" yWindow="0" windowWidth="23040" windowHeight="8484"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39" i="1" l="1"/>
  <c r="AP34" i="1"/>
  <c r="AP35" i="1"/>
  <c r="AP36" i="1"/>
  <c r="AP37" i="1"/>
  <c r="AP38" i="1"/>
  <c r="AP41" i="1"/>
  <c r="AP42" i="1"/>
  <c r="AP43" i="1"/>
  <c r="AP44" i="1"/>
  <c r="AP45" i="1"/>
  <c r="AP46" i="1"/>
  <c r="AP48" i="1"/>
  <c r="AP33" i="1"/>
  <c r="AP32" i="1"/>
  <c r="AP13" i="1"/>
  <c r="AP14" i="1"/>
  <c r="AP15" i="1"/>
  <c r="AP16" i="1"/>
  <c r="AP17" i="1"/>
  <c r="AP18" i="1"/>
  <c r="AP19" i="1"/>
  <c r="AP20" i="1"/>
  <c r="AP21" i="1"/>
  <c r="AP22" i="1"/>
  <c r="AP23" i="1"/>
  <c r="AP24" i="1"/>
  <c r="AP26" i="1"/>
  <c r="AP29" i="1"/>
  <c r="AP10" i="1"/>
  <c r="AP9" i="1"/>
  <c r="AP5" i="1"/>
  <c r="AP6" i="1"/>
  <c r="AP4" i="1"/>
  <c r="AD4" i="1"/>
  <c r="AD22" i="1" l="1"/>
  <c r="X22" i="1"/>
  <c r="AG36" i="1" l="1"/>
  <c r="AN5" i="1"/>
  <c r="AN6" i="1"/>
  <c r="AN9" i="1"/>
  <c r="AN10" i="1"/>
  <c r="AN13" i="1"/>
  <c r="AN14" i="1"/>
  <c r="AN15" i="1"/>
  <c r="AN16" i="1"/>
  <c r="AN17" i="1"/>
  <c r="AN20" i="1"/>
  <c r="AN21" i="1"/>
  <c r="AN23" i="1"/>
  <c r="AN24" i="1"/>
  <c r="AN26" i="1"/>
  <c r="AN27" i="1"/>
  <c r="AN29" i="1"/>
  <c r="AN32" i="1"/>
  <c r="AN33" i="1"/>
  <c r="AN34" i="1"/>
  <c r="AN35" i="1"/>
  <c r="AN36" i="1"/>
  <c r="AN37" i="1"/>
  <c r="AN38" i="1"/>
  <c r="AN39" i="1"/>
  <c r="AN41" i="1"/>
  <c r="AN42" i="1"/>
  <c r="AN43" i="1"/>
  <c r="AN44" i="1"/>
  <c r="AN45" i="1"/>
  <c r="AN46" i="1"/>
  <c r="AN48" i="1"/>
  <c r="AN4" i="1"/>
  <c r="AJ48" i="1" l="1"/>
  <c r="AJ46" i="1"/>
  <c r="AJ45" i="1"/>
  <c r="AJ44" i="1"/>
  <c r="AJ43" i="1"/>
  <c r="AJ42" i="1"/>
  <c r="AJ41" i="1"/>
  <c r="AJ39" i="1"/>
  <c r="AJ38" i="1"/>
  <c r="AJ37" i="1"/>
  <c r="AJ36" i="1"/>
  <c r="AJ35" i="1"/>
  <c r="AJ34" i="1"/>
  <c r="AJ33" i="1"/>
  <c r="AJ32" i="1"/>
  <c r="AJ29" i="1"/>
  <c r="AJ27" i="1"/>
  <c r="AJ26" i="1"/>
  <c r="AJ24" i="1"/>
  <c r="AJ23" i="1"/>
  <c r="AJ22" i="1"/>
  <c r="AJ21" i="1"/>
  <c r="AJ20" i="1"/>
  <c r="AJ19" i="1"/>
  <c r="AJ18" i="1"/>
  <c r="AJ17" i="1"/>
  <c r="AJ16" i="1"/>
  <c r="AJ15" i="1"/>
  <c r="AJ14" i="1"/>
  <c r="AJ13" i="1"/>
  <c r="AJ10" i="1"/>
  <c r="AJ9" i="1"/>
  <c r="AJ6" i="1"/>
  <c r="AJ5" i="1"/>
  <c r="AJ4" i="1"/>
  <c r="AG17" i="1" l="1"/>
  <c r="AG23" i="1" l="1"/>
  <c r="AG4" i="1"/>
  <c r="AG46" i="1" l="1"/>
  <c r="AG48" i="1"/>
  <c r="AG5" i="1"/>
  <c r="AG6" i="1"/>
  <c r="AG9" i="1"/>
  <c r="AG10" i="1"/>
  <c r="AG13" i="1"/>
  <c r="AG14" i="1"/>
  <c r="AG15" i="1"/>
  <c r="AG16" i="1"/>
  <c r="AG20" i="1"/>
  <c r="AG21" i="1"/>
  <c r="AG22" i="1"/>
  <c r="AG24" i="1"/>
  <c r="AG26" i="1"/>
  <c r="AG27" i="1"/>
  <c r="AG29" i="1"/>
  <c r="AG32" i="1"/>
  <c r="AG33" i="1"/>
  <c r="AG34" i="1"/>
  <c r="AG35" i="1"/>
  <c r="AG37" i="1"/>
  <c r="AG38" i="1"/>
  <c r="AG39" i="1"/>
  <c r="AG41" i="1"/>
  <c r="AG42" i="1"/>
  <c r="AG43" i="1"/>
  <c r="AG44" i="1"/>
  <c r="AG45" i="1"/>
  <c r="AD49" i="1" l="1"/>
  <c r="AD50" i="1"/>
  <c r="AD51" i="1"/>
  <c r="AD52" i="1"/>
  <c r="AD5" i="1"/>
  <c r="AD6" i="1"/>
  <c r="AD9" i="1"/>
  <c r="AD10" i="1"/>
  <c r="AD13" i="1"/>
  <c r="AD14" i="1"/>
  <c r="AD15" i="1"/>
  <c r="AD16" i="1"/>
  <c r="AD20" i="1"/>
  <c r="AD21" i="1"/>
  <c r="AD23" i="1"/>
  <c r="AD24" i="1"/>
  <c r="AD26" i="1"/>
  <c r="AD27" i="1"/>
  <c r="AD29" i="1"/>
  <c r="AD32" i="1"/>
  <c r="AD33" i="1"/>
  <c r="AD34" i="1"/>
  <c r="AD35" i="1"/>
  <c r="AD36" i="1"/>
  <c r="AD37" i="1"/>
  <c r="AD38" i="1"/>
  <c r="AD39" i="1"/>
  <c r="AD41" i="1"/>
  <c r="AD42" i="1"/>
  <c r="AD43" i="1"/>
  <c r="AD44" i="1"/>
  <c r="AD45" i="1"/>
  <c r="AD46" i="1"/>
  <c r="AD48" i="1"/>
  <c r="AA9" i="1" l="1"/>
  <c r="AA10" i="1" l="1"/>
  <c r="AA13" i="1"/>
  <c r="AA14" i="1"/>
  <c r="AA15" i="1"/>
  <c r="AA16" i="1"/>
  <c r="AA20" i="1"/>
  <c r="AA21" i="1"/>
  <c r="AA22" i="1"/>
  <c r="AA23" i="1"/>
  <c r="AA24" i="1"/>
  <c r="AA26" i="1"/>
  <c r="AA29" i="1"/>
  <c r="AA32" i="1"/>
  <c r="AA33" i="1"/>
  <c r="AA34" i="1"/>
  <c r="AA35" i="1"/>
  <c r="AA36" i="1"/>
  <c r="AA37" i="1"/>
  <c r="AA38" i="1"/>
  <c r="AA39" i="1"/>
  <c r="AA41" i="1"/>
  <c r="AA42" i="1"/>
  <c r="AA43" i="1"/>
  <c r="AA44" i="1"/>
  <c r="AA45" i="1"/>
  <c r="AA46" i="1"/>
  <c r="AA48" i="1"/>
  <c r="AA5" i="1"/>
  <c r="AA6" i="1"/>
  <c r="AA4" i="1"/>
  <c r="X5" i="1" l="1"/>
  <c r="X6" i="1"/>
  <c r="X9" i="1"/>
  <c r="X10" i="1"/>
  <c r="X13" i="1"/>
  <c r="X14" i="1"/>
  <c r="X15" i="1"/>
  <c r="X16" i="1"/>
  <c r="X20" i="1"/>
  <c r="X21" i="1"/>
  <c r="X23" i="1"/>
  <c r="X24" i="1"/>
  <c r="X26" i="1"/>
  <c r="X27" i="1"/>
  <c r="X29" i="1"/>
  <c r="X32" i="1"/>
  <c r="X33" i="1"/>
  <c r="X34" i="1"/>
  <c r="X35" i="1"/>
  <c r="X36" i="1"/>
  <c r="X37" i="1"/>
  <c r="X38" i="1"/>
  <c r="X39" i="1"/>
  <c r="X41" i="1"/>
  <c r="X42" i="1"/>
  <c r="X43" i="1"/>
  <c r="X44" i="1"/>
  <c r="X45" i="1"/>
  <c r="X46" i="1"/>
  <c r="X48" i="1"/>
  <c r="X4" i="1"/>
  <c r="V5" i="1" l="1"/>
  <c r="V6" i="1"/>
  <c r="V9" i="1"/>
  <c r="V10" i="1"/>
  <c r="V13" i="1"/>
  <c r="V14" i="1"/>
  <c r="V15" i="1"/>
  <c r="V16" i="1"/>
  <c r="V20" i="1"/>
  <c r="V21" i="1"/>
  <c r="V22" i="1"/>
  <c r="V23" i="1"/>
  <c r="V24" i="1"/>
  <c r="V26" i="1"/>
  <c r="V27" i="1"/>
  <c r="V29" i="1"/>
  <c r="V32" i="1"/>
  <c r="V33" i="1"/>
  <c r="V34" i="1"/>
  <c r="V35" i="1"/>
  <c r="V36" i="1"/>
  <c r="V37" i="1"/>
  <c r="V38" i="1"/>
  <c r="V39" i="1"/>
  <c r="V41" i="1"/>
  <c r="V42" i="1"/>
  <c r="V43" i="1"/>
  <c r="V44" i="1"/>
  <c r="V45" i="1"/>
  <c r="V46" i="1"/>
  <c r="V48" i="1"/>
  <c r="V4" i="1"/>
  <c r="T4" i="1"/>
  <c r="Q4" i="1" l="1"/>
  <c r="T6" i="1"/>
  <c r="T32" i="1"/>
  <c r="Q5" i="1"/>
  <c r="Q13" i="1"/>
  <c r="Q6" i="1" l="1"/>
  <c r="Q9" i="1"/>
  <c r="Q10" i="1"/>
  <c r="Q14" i="1"/>
  <c r="Q15" i="1"/>
  <c r="Q16" i="1"/>
  <c r="Q20" i="1"/>
  <c r="Q21" i="1"/>
  <c r="Q23" i="1"/>
  <c r="Q24" i="1"/>
  <c r="Q26" i="1"/>
  <c r="Q27" i="1"/>
  <c r="Q29" i="1"/>
  <c r="Q32" i="1"/>
  <c r="Q33" i="1"/>
  <c r="Q34" i="1"/>
  <c r="Q35" i="1"/>
  <c r="Q36" i="1"/>
  <c r="Q37" i="1"/>
  <c r="Q38" i="1"/>
  <c r="Q39" i="1"/>
  <c r="Q41" i="1"/>
  <c r="Q42" i="1"/>
  <c r="Q43" i="1"/>
  <c r="Q44" i="1"/>
  <c r="Q45" i="1"/>
  <c r="Q46" i="1"/>
  <c r="Q48" i="1"/>
  <c r="Q50" i="1"/>
  <c r="N14" i="1" l="1"/>
  <c r="H9" i="1" l="1"/>
  <c r="T10" i="1"/>
  <c r="T5" i="1"/>
  <c r="T9" i="1"/>
  <c r="T13" i="1"/>
  <c r="T14" i="1"/>
  <c r="T15" i="1"/>
  <c r="T16" i="1"/>
  <c r="T20" i="1"/>
  <c r="T21" i="1"/>
  <c r="T22" i="1"/>
  <c r="T23" i="1"/>
  <c r="T24" i="1"/>
  <c r="T26" i="1"/>
  <c r="T27" i="1"/>
  <c r="T29" i="1"/>
  <c r="T33" i="1"/>
  <c r="T34" i="1"/>
  <c r="T35" i="1"/>
  <c r="T36" i="1"/>
  <c r="T37" i="1"/>
  <c r="T38" i="1"/>
  <c r="T39" i="1"/>
  <c r="T41" i="1"/>
  <c r="T42" i="1"/>
  <c r="T43" i="1"/>
  <c r="T44" i="1"/>
  <c r="T45" i="1"/>
  <c r="T46" i="1"/>
  <c r="T48" i="1"/>
  <c r="N4" i="1" l="1"/>
  <c r="N50" i="1" l="1"/>
  <c r="N48" i="1"/>
  <c r="N46" i="1"/>
  <c r="N45" i="1"/>
  <c r="N44" i="1"/>
  <c r="N43" i="1"/>
  <c r="N42" i="1"/>
  <c r="N41" i="1"/>
  <c r="N39" i="1"/>
  <c r="N38" i="1"/>
  <c r="N37" i="1"/>
  <c r="N36" i="1"/>
  <c r="N35" i="1"/>
  <c r="N34" i="1"/>
  <c r="N33" i="1"/>
  <c r="N32" i="1"/>
  <c r="N29" i="1"/>
  <c r="N27" i="1"/>
  <c r="N26" i="1"/>
  <c r="N24" i="1"/>
  <c r="N23" i="1"/>
  <c r="N22" i="1"/>
  <c r="N21" i="1"/>
  <c r="N20" i="1"/>
  <c r="N16" i="1"/>
  <c r="N15" i="1"/>
  <c r="N13" i="1"/>
  <c r="N10" i="1"/>
  <c r="N9" i="1"/>
  <c r="N6" i="1"/>
  <c r="N5" i="1"/>
  <c r="L4" i="1"/>
  <c r="L50" i="1"/>
  <c r="L48" i="1"/>
  <c r="L46" i="1"/>
  <c r="L52" i="1"/>
  <c r="L45" i="1"/>
  <c r="L44" i="1"/>
  <c r="L43" i="1"/>
  <c r="L42" i="1"/>
  <c r="L41" i="1"/>
  <c r="L39" i="1"/>
  <c r="L38" i="1"/>
  <c r="L37" i="1"/>
  <c r="L36" i="1"/>
  <c r="L35" i="1"/>
  <c r="L34" i="1"/>
  <c r="L33" i="1"/>
  <c r="L32" i="1"/>
  <c r="L29" i="1"/>
  <c r="L27" i="1"/>
  <c r="L26" i="1"/>
  <c r="L24" i="1"/>
  <c r="L23" i="1"/>
  <c r="L22" i="1"/>
  <c r="L21" i="1"/>
  <c r="L20" i="1"/>
  <c r="L16" i="1"/>
  <c r="L15" i="1"/>
  <c r="L14" i="1"/>
  <c r="L13" i="1"/>
  <c r="L10" i="1"/>
  <c r="L9" i="1"/>
  <c r="L6" i="1"/>
  <c r="L5" i="1"/>
  <c r="J21" i="1"/>
  <c r="H21" i="1"/>
  <c r="J52" i="1"/>
  <c r="J50" i="1"/>
  <c r="J48" i="1"/>
  <c r="J46" i="1"/>
  <c r="J45" i="1"/>
  <c r="J44" i="1"/>
  <c r="J43" i="1"/>
  <c r="J42" i="1"/>
  <c r="J41" i="1"/>
  <c r="J39" i="1"/>
  <c r="J38" i="1"/>
  <c r="J37" i="1"/>
  <c r="J36" i="1"/>
  <c r="J35" i="1"/>
  <c r="J34" i="1"/>
  <c r="J33" i="1"/>
  <c r="J32" i="1"/>
  <c r="J29" i="1"/>
  <c r="J27" i="1"/>
  <c r="J26" i="1"/>
  <c r="J24" i="1"/>
  <c r="J23" i="1"/>
  <c r="J22" i="1"/>
  <c r="J20" i="1"/>
  <c r="J16" i="1"/>
  <c r="J15" i="1"/>
  <c r="J14" i="1"/>
  <c r="J13" i="1"/>
  <c r="J10" i="1"/>
  <c r="J9" i="1"/>
  <c r="J6" i="1"/>
  <c r="J5" i="1"/>
  <c r="J4" i="1"/>
  <c r="H52" i="1"/>
  <c r="H50" i="1"/>
  <c r="H48" i="1"/>
  <c r="H24" i="1"/>
  <c r="H46" i="1"/>
  <c r="H45" i="1"/>
  <c r="H44" i="1"/>
  <c r="H43" i="1"/>
  <c r="H42" i="1"/>
  <c r="H41" i="1"/>
  <c r="H39" i="1"/>
  <c r="H38" i="1"/>
  <c r="H37" i="1"/>
  <c r="H36" i="1"/>
  <c r="H35" i="1"/>
  <c r="H34" i="1"/>
  <c r="H33" i="1"/>
  <c r="H32" i="1"/>
  <c r="H29" i="1"/>
  <c r="H27" i="1"/>
  <c r="H26" i="1"/>
  <c r="H23" i="1"/>
  <c r="H22" i="1"/>
  <c r="H20" i="1"/>
  <c r="H16" i="1"/>
  <c r="H15" i="1"/>
  <c r="H14" i="1"/>
  <c r="H13" i="1"/>
  <c r="H10" i="1"/>
  <c r="H6" i="1"/>
  <c r="H5" i="1"/>
  <c r="H4" i="1"/>
  <c r="F4" i="1"/>
  <c r="F5" i="1"/>
  <c r="F6" i="1"/>
  <c r="F9" i="1"/>
  <c r="F10" i="1"/>
  <c r="F13" i="1"/>
  <c r="F14" i="1"/>
  <c r="F15" i="1"/>
  <c r="F16" i="1"/>
  <c r="F20" i="1"/>
  <c r="F21" i="1"/>
  <c r="F22" i="1"/>
  <c r="F23" i="1"/>
  <c r="F26" i="1"/>
  <c r="F27" i="1"/>
  <c r="F29" i="1"/>
  <c r="F32" i="1"/>
  <c r="F33" i="1"/>
  <c r="F34" i="1"/>
  <c r="F35" i="1"/>
  <c r="F36" i="1"/>
  <c r="F37" i="1"/>
  <c r="F38" i="1"/>
  <c r="F39" i="1"/>
  <c r="F41" i="1"/>
  <c r="F42" i="1"/>
  <c r="F43" i="1"/>
  <c r="F44" i="1"/>
  <c r="F45" i="1"/>
  <c r="F46" i="1"/>
  <c r="F24" i="1"/>
  <c r="F48" i="1"/>
  <c r="F50" i="1"/>
  <c r="F52" i="1"/>
  <c r="C52" i="1"/>
  <c r="C10" i="1"/>
  <c r="C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Annie Acosta</author>
    <author>Mike Nagel</author>
    <author>Public Policy</author>
  </authors>
  <commentList>
    <comment ref="C1" authorId="0" shapeId="0" xr:uid="{00000000-0006-0000-0000-000001000000}">
      <text>
        <r>
          <rPr>
            <b/>
            <sz val="8"/>
            <color indexed="81"/>
            <rFont val="Tahoma"/>
            <family val="2"/>
          </rPr>
          <t>Annie Acosta:</t>
        </r>
        <r>
          <rPr>
            <sz val="8"/>
            <color indexed="81"/>
            <rFont val="Tahoma"/>
            <family val="2"/>
          </rPr>
          <t xml:space="preserve">
obtained through Agency 2013 Operating Plans obtained at http://www.ffis.org/agency-fy-2013-sequester-guidance</t>
        </r>
      </text>
    </comment>
    <comment ref="D1" authorId="0" shapeId="0" xr:uid="{00000000-0006-0000-0000-000002000000}">
      <text>
        <r>
          <rPr>
            <b/>
            <sz val="8"/>
            <color indexed="81"/>
            <rFont val="Tahoma"/>
            <family val="2"/>
          </rPr>
          <t>Annie Acosta:</t>
        </r>
        <r>
          <rPr>
            <sz val="8"/>
            <color indexed="81"/>
            <rFont val="Tahoma"/>
            <family val="2"/>
          </rPr>
          <t xml:space="preserve">
Source: http://docs.house.gov/billsthisweek/20140113/113-HR3547-JSOM-G-I.pdf</t>
        </r>
      </text>
    </comment>
    <comment ref="S1" authorId="1" shapeId="0" xr:uid="{00000000-0006-0000-0000-000003000000}">
      <text>
        <r>
          <rPr>
            <b/>
            <sz val="9"/>
            <color indexed="81"/>
            <rFont val="Tahoma"/>
            <family val="2"/>
          </rPr>
          <t>Mike Nagel:</t>
        </r>
        <r>
          <rPr>
            <sz val="9"/>
            <color indexed="81"/>
            <rFont val="Tahoma"/>
            <family val="2"/>
          </rPr>
          <t xml:space="preserve">
These numbers are from budget justifications</t>
        </r>
      </text>
    </comment>
    <comment ref="G4" authorId="1" shapeId="0" xr:uid="{00000000-0006-0000-0000-000004000000}">
      <text>
        <r>
          <rPr>
            <b/>
            <sz val="9"/>
            <color indexed="81"/>
            <rFont val="Tahoma"/>
            <family val="2"/>
          </rPr>
          <t>Mike Nagel:</t>
        </r>
        <r>
          <rPr>
            <sz val="9"/>
            <color indexed="81"/>
            <rFont val="Tahoma"/>
            <family val="2"/>
          </rPr>
          <t xml:space="preserve">
FY 18 BJ says  FY 16 was 814.202</t>
        </r>
      </text>
    </comment>
    <comment ref="R4" authorId="1" shapeId="0" xr:uid="{00000000-0006-0000-0000-000005000000}">
      <text>
        <r>
          <rPr>
            <b/>
            <sz val="9"/>
            <color indexed="81"/>
            <rFont val="Tahoma"/>
            <family val="2"/>
          </rPr>
          <t>Mike Nagel:</t>
        </r>
        <r>
          <rPr>
            <sz val="9"/>
            <color indexed="81"/>
            <rFont val="Tahoma"/>
            <family val="2"/>
          </rPr>
          <t xml:space="preserve">
https://www.whitehouse.gov/sites/whitehouse.gov/files/omb/budget/fy2018/lab.pdf p 1</t>
        </r>
      </text>
    </comment>
    <comment ref="S4" authorId="1" shapeId="0" xr:uid="{00000000-0006-0000-0000-000006000000}">
      <text>
        <r>
          <rPr>
            <b/>
            <sz val="9"/>
            <color indexed="81"/>
            <rFont val="Tahoma"/>
            <family val="2"/>
          </rPr>
          <t>Mike Nagel:</t>
        </r>
        <r>
          <rPr>
            <sz val="9"/>
            <color indexed="81"/>
            <rFont val="Tahoma"/>
            <family val="2"/>
          </rPr>
          <t xml:space="preserve">
https://www.dol.gov/sites/default/files/CBJ-2018-V1-03_2.pdf P. 16</t>
        </r>
      </text>
    </comment>
    <comment ref="Y4" authorId="1" shapeId="0" xr:uid="{00000000-0006-0000-0000-000007000000}">
      <text>
        <r>
          <rPr>
            <b/>
            <sz val="9"/>
            <color indexed="81"/>
            <rFont val="Tahoma"/>
            <family val="2"/>
          </rPr>
          <t>Mike Nagel:</t>
        </r>
        <r>
          <rPr>
            <sz val="9"/>
            <color indexed="81"/>
            <rFont val="Tahoma"/>
            <family val="2"/>
          </rPr>
          <t xml:space="preserve">
Does not reflect proposed rescission of $324,000 against PY 2018 Advance appropriations</t>
        </r>
      </text>
    </comment>
    <comment ref="R5" authorId="1" shapeId="0" xr:uid="{00000000-0006-0000-0000-000008000000}">
      <text>
        <r>
          <rPr>
            <b/>
            <sz val="9"/>
            <color indexed="81"/>
            <rFont val="Tahoma"/>
            <family val="2"/>
          </rPr>
          <t>Mike Nagel:</t>
        </r>
        <r>
          <rPr>
            <sz val="9"/>
            <color indexed="81"/>
            <rFont val="Tahoma"/>
            <family val="2"/>
          </rPr>
          <t xml:space="preserve">
https://www.whitehouse.gov/sites/whitehouse.gov/files/omb/budget/fy2018/lab.pdf p 1</t>
        </r>
      </text>
    </comment>
    <comment ref="S5" authorId="1" shapeId="0" xr:uid="{00000000-0006-0000-0000-000009000000}">
      <text>
        <r>
          <rPr>
            <b/>
            <sz val="9"/>
            <color indexed="81"/>
            <rFont val="Tahoma"/>
            <family val="2"/>
          </rPr>
          <t>Mike Nagel:</t>
        </r>
        <r>
          <rPr>
            <sz val="9"/>
            <color indexed="81"/>
            <rFont val="Tahoma"/>
            <family val="2"/>
          </rPr>
          <t xml:space="preserve">
https://www.dol.gov/sites/default/files/CBJ-2018-V1-03_2.pdf P 16
chart on budget has 608, combining another program called YouthBuild</t>
        </r>
      </text>
    </comment>
    <comment ref="R6" authorId="1" shapeId="0" xr:uid="{00000000-0006-0000-0000-00000A000000}">
      <text>
        <r>
          <rPr>
            <b/>
            <sz val="9"/>
            <color indexed="81"/>
            <rFont val="Tahoma"/>
            <family val="2"/>
          </rPr>
          <t>Mike Nagel:</t>
        </r>
        <r>
          <rPr>
            <sz val="9"/>
            <color indexed="81"/>
            <rFont val="Tahoma"/>
            <family val="2"/>
          </rPr>
          <t xml:space="preserve">
https://www.whitehouse.gov/sites/whitehouse.gov/files/omb/budget/fy2018/lab.pdf p 29-30</t>
        </r>
      </text>
    </comment>
    <comment ref="S6" authorId="1" shapeId="0" xr:uid="{00000000-0006-0000-0000-00000B000000}">
      <text>
        <r>
          <rPr>
            <b/>
            <sz val="9"/>
            <color indexed="81"/>
            <rFont val="Tahoma"/>
            <family val="2"/>
          </rPr>
          <t>Mike Nagel:</t>
        </r>
        <r>
          <rPr>
            <sz val="9"/>
            <color indexed="81"/>
            <rFont val="Tahoma"/>
            <family val="2"/>
          </rPr>
          <t xml:space="preserve">
https://www.dol.gov/sites/default/files/CBJ-2018-V3-03.pdf P 6
BJ says FY16 was 38.191</t>
        </r>
      </text>
    </comment>
    <comment ref="I9" authorId="1" shapeId="0" xr:uid="{00000000-0006-0000-0000-00000C000000}">
      <text>
        <r>
          <rPr>
            <b/>
            <sz val="9"/>
            <color indexed="81"/>
            <rFont val="Tahoma"/>
            <family val="2"/>
          </rPr>
          <t>Mike Nagel:</t>
        </r>
        <r>
          <rPr>
            <sz val="9"/>
            <color indexed="81"/>
            <rFont val="Tahoma"/>
            <family val="2"/>
          </rPr>
          <t xml:space="preserve">
corrected, originally included full M&amp;CH Bureau</t>
        </r>
      </text>
    </comment>
    <comment ref="R9" authorId="1" shapeId="0" xr:uid="{00000000-0006-0000-0000-00000D000000}">
      <text>
        <r>
          <rPr>
            <b/>
            <sz val="9"/>
            <color indexed="81"/>
            <rFont val="Tahoma"/>
            <family val="2"/>
          </rPr>
          <t>Mike Nagel:</t>
        </r>
        <r>
          <rPr>
            <sz val="9"/>
            <color indexed="81"/>
            <rFont val="Tahoma"/>
            <family val="2"/>
          </rPr>
          <t xml:space="preserve">
https://www.whitehouse.gov/sites/whitehouse.gov/files/omb/budget/fy2018/hhs.pdf p 6</t>
        </r>
      </text>
    </comment>
    <comment ref="S9" authorId="1" shapeId="0" xr:uid="{00000000-0006-0000-0000-00000E000000}">
      <text>
        <r>
          <rPr>
            <b/>
            <sz val="9"/>
            <color indexed="81"/>
            <rFont val="Tahoma"/>
            <family val="2"/>
          </rPr>
          <t>Mike Nagel:</t>
        </r>
        <r>
          <rPr>
            <sz val="9"/>
            <color indexed="81"/>
            <rFont val="Tahoma"/>
            <family val="2"/>
          </rPr>
          <t xml:space="preserve">
https://www.hrsa.gov/about/budget/budgetjustification2018.pdf p 17</t>
        </r>
      </text>
    </comment>
    <comment ref="R10" authorId="1" shapeId="0" xr:uid="{00000000-0006-0000-0000-00000F000000}">
      <text>
        <r>
          <rPr>
            <b/>
            <sz val="9"/>
            <color indexed="81"/>
            <rFont val="Tahoma"/>
            <family val="2"/>
          </rPr>
          <t>Mike Nagel:</t>
        </r>
        <r>
          <rPr>
            <sz val="9"/>
            <color indexed="81"/>
            <rFont val="Tahoma"/>
            <family val="2"/>
          </rPr>
          <t xml:space="preserve">
https://www.whitehouse.gov/sites/whitehouse.gov/files/omb/budget/fy2018/hhs.pdf p 6</t>
        </r>
      </text>
    </comment>
    <comment ref="S10" authorId="1" shapeId="0" xr:uid="{00000000-0006-0000-0000-000010000000}">
      <text>
        <r>
          <rPr>
            <b/>
            <sz val="9"/>
            <color indexed="81"/>
            <rFont val="Tahoma"/>
            <family val="2"/>
          </rPr>
          <t>Mike Nagel:</t>
        </r>
        <r>
          <rPr>
            <sz val="9"/>
            <color indexed="81"/>
            <rFont val="Tahoma"/>
            <family val="2"/>
          </rPr>
          <t xml:space="preserve">
https://www.hrsa.gov/about/budget/budgetjustification2018.pdf p 17</t>
        </r>
      </text>
    </comment>
    <comment ref="R13" authorId="1" shapeId="0" xr:uid="{00000000-0006-0000-0000-000011000000}">
      <text>
        <r>
          <rPr>
            <b/>
            <sz val="9"/>
            <color indexed="81"/>
            <rFont val="Tahoma"/>
            <family val="2"/>
          </rPr>
          <t>Mike Nagel:</t>
        </r>
        <r>
          <rPr>
            <sz val="9"/>
            <color indexed="81"/>
            <rFont val="Tahoma"/>
            <family val="2"/>
          </rPr>
          <t xml:space="preserve">
https://www.whitehouse.gov/sites/whitehouse.gov/files/omb/budget/fy2018/hhs.pdf p 53</t>
        </r>
      </text>
    </comment>
    <comment ref="S13" authorId="1" shapeId="0" xr:uid="{00000000-0006-0000-0000-000012000000}">
      <text>
        <r>
          <rPr>
            <b/>
            <sz val="9"/>
            <color indexed="81"/>
            <rFont val="Tahoma"/>
            <family val="2"/>
          </rPr>
          <t>Mike Nagel:</t>
        </r>
        <r>
          <rPr>
            <sz val="9"/>
            <color indexed="81"/>
            <rFont val="Tahoma"/>
            <family val="2"/>
          </rPr>
          <t xml:space="preserve">
https://www.acl.gov/sites/default/files/about-acl/2017-05/FY%202018%20ACL%20Budget%20Congressional%20Justification%20v2.pdf p 18</t>
        </r>
      </text>
    </comment>
    <comment ref="S14" authorId="1" shapeId="0" xr:uid="{00000000-0006-0000-0000-000013000000}">
      <text>
        <r>
          <rPr>
            <b/>
            <sz val="9"/>
            <color indexed="81"/>
            <rFont val="Tahoma"/>
            <family val="2"/>
          </rPr>
          <t>Mike Nagel:</t>
        </r>
        <r>
          <rPr>
            <sz val="9"/>
            <color indexed="81"/>
            <rFont val="Tahoma"/>
            <family val="2"/>
          </rPr>
          <t xml:space="preserve">
https://www.acl.gov/sites/default/files/about-acl/2017-05/FY%202018%20ACL%20Budget%20Congressional%20Justification%20v2.pdf p 18</t>
        </r>
      </text>
    </comment>
    <comment ref="AH14" authorId="1" shapeId="0" xr:uid="{00000000-0006-0000-0000-000014000000}">
      <text>
        <r>
          <rPr>
            <b/>
            <sz val="9"/>
            <color indexed="81"/>
            <rFont val="Tahoma"/>
            <charset val="1"/>
          </rPr>
          <t>Mike Nagel:</t>
        </r>
        <r>
          <rPr>
            <sz val="9"/>
            <color indexed="81"/>
            <rFont val="Tahoma"/>
            <charset val="1"/>
          </rPr>
          <t xml:space="preserve">
problematic language about Olmstead and deinstitutionalization.
</t>
        </r>
      </text>
    </comment>
    <comment ref="S15" authorId="1" shapeId="0" xr:uid="{00000000-0006-0000-0000-000015000000}">
      <text>
        <r>
          <rPr>
            <b/>
            <sz val="9"/>
            <color indexed="81"/>
            <rFont val="Tahoma"/>
            <family val="2"/>
          </rPr>
          <t>Mike Nagel:</t>
        </r>
        <r>
          <rPr>
            <sz val="9"/>
            <color indexed="81"/>
            <rFont val="Tahoma"/>
            <family val="2"/>
          </rPr>
          <t xml:space="preserve">
https://www.acl.gov/sites/default/files/about-acl/2017-05/FY%202018%20ACL%20Budget%20Congressional%20Justification%20v2.pdf p 18</t>
        </r>
      </text>
    </comment>
    <comment ref="S16" authorId="1" shapeId="0" xr:uid="{00000000-0006-0000-0000-000016000000}">
      <text>
        <r>
          <rPr>
            <b/>
            <sz val="9"/>
            <color indexed="81"/>
            <rFont val="Tahoma"/>
            <family val="2"/>
          </rPr>
          <t>Mike Nagel:</t>
        </r>
        <r>
          <rPr>
            <sz val="9"/>
            <color indexed="81"/>
            <rFont val="Tahoma"/>
            <family val="2"/>
          </rPr>
          <t xml:space="preserve">
https://www.acl.gov/sites/default/files/about-acl/2017-05/FY%202018%20ACL%20Budget%20Congressional%20Justification%20v2.pdf p 18</t>
        </r>
      </text>
    </comment>
    <comment ref="S20" authorId="1" shapeId="0" xr:uid="{00000000-0006-0000-0000-000017000000}">
      <text>
        <r>
          <rPr>
            <b/>
            <sz val="9"/>
            <color indexed="81"/>
            <rFont val="Tahoma"/>
            <family val="2"/>
          </rPr>
          <t>Mike Nagel:</t>
        </r>
        <r>
          <rPr>
            <sz val="9"/>
            <color indexed="81"/>
            <rFont val="Tahoma"/>
            <family val="2"/>
          </rPr>
          <t xml:space="preserve">
Mike Nagel:
https://www.acl.gov/sites/default/files/about-acl/2017-05/FY%202018%20ACL%20Budget%20Congressional%20Justification%20v2.pdf p 18</t>
        </r>
      </text>
    </comment>
    <comment ref="S21" authorId="1" shapeId="0" xr:uid="{00000000-0006-0000-0000-000018000000}">
      <text>
        <r>
          <rPr>
            <b/>
            <sz val="9"/>
            <color indexed="81"/>
            <rFont val="Tahoma"/>
            <family val="2"/>
          </rPr>
          <t>Mike Nagel:</t>
        </r>
        <r>
          <rPr>
            <sz val="9"/>
            <color indexed="81"/>
            <rFont val="Tahoma"/>
            <family val="2"/>
          </rPr>
          <t xml:space="preserve">
https://www.acl.gov/sites/default/files/about-acl/2017-05/FY%202018%20ACL%20Budget%20Congressional%20Justification%20v2.pdf p 27</t>
        </r>
      </text>
    </comment>
    <comment ref="S23" authorId="1" shapeId="0" xr:uid="{00000000-0006-0000-0000-000019000000}">
      <text>
        <r>
          <rPr>
            <b/>
            <sz val="9"/>
            <color indexed="81"/>
            <rFont val="Tahoma"/>
            <family val="2"/>
          </rPr>
          <t>Mike Nagel:</t>
        </r>
        <r>
          <rPr>
            <sz val="9"/>
            <color indexed="81"/>
            <rFont val="Tahoma"/>
            <family val="2"/>
          </rPr>
          <t xml:space="preserve">
https://www.acl.gov/sites/default/files/about-acl/2017-05/FY%202018%20ACL%20Budget%20Congressional%20Justification%20v2.pdf p 19</t>
        </r>
      </text>
    </comment>
    <comment ref="S24" authorId="1" shapeId="0" xr:uid="{00000000-0006-0000-0000-00001A000000}">
      <text>
        <r>
          <rPr>
            <b/>
            <sz val="9"/>
            <color indexed="81"/>
            <rFont val="Tahoma"/>
            <family val="2"/>
          </rPr>
          <t>Mike Nagel:</t>
        </r>
        <r>
          <rPr>
            <sz val="9"/>
            <color indexed="81"/>
            <rFont val="Tahoma"/>
            <family val="2"/>
          </rPr>
          <t xml:space="preserve">
https://www.acl.gov/sites/default/files/about-acl/2017-05/FY%202018%20ACL%20Budget%20Congressional%20Justification%20v2.pdf p 19</t>
        </r>
      </text>
    </comment>
    <comment ref="R26" authorId="1" shapeId="0" xr:uid="{00000000-0006-0000-0000-00001B000000}">
      <text>
        <r>
          <rPr>
            <b/>
            <sz val="9"/>
            <color indexed="81"/>
            <rFont val="Tahoma"/>
            <family val="2"/>
          </rPr>
          <t>Mike Nagel:</t>
        </r>
        <r>
          <rPr>
            <sz val="9"/>
            <color indexed="81"/>
            <rFont val="Tahoma"/>
            <family val="2"/>
          </rPr>
          <t xml:space="preserve">
https://www.whitehouse.gov/sites/whitehouse.gov/files/omb/budget/fy2018/hhs.pdf p 15</t>
        </r>
      </text>
    </comment>
    <comment ref="S26" authorId="1" shapeId="0" xr:uid="{00000000-0006-0000-0000-00001C000000}">
      <text>
        <r>
          <rPr>
            <b/>
            <sz val="9"/>
            <color indexed="81"/>
            <rFont val="Tahoma"/>
            <family val="2"/>
          </rPr>
          <t>Mike Nagel:</t>
        </r>
        <r>
          <rPr>
            <sz val="9"/>
            <color indexed="81"/>
            <rFont val="Tahoma"/>
            <family val="2"/>
          </rPr>
          <t xml:space="preserve">
https://www.cdc.gov/budget/documents/fy2018/fy-2018-cdc-congressional-justification.pdf p 113</t>
        </r>
      </text>
    </comment>
    <comment ref="P27" authorId="1" shapeId="0" xr:uid="{00000000-0006-0000-0000-00001D000000}">
      <text>
        <r>
          <rPr>
            <b/>
            <sz val="9"/>
            <color indexed="81"/>
            <rFont val="Tahoma"/>
            <family val="2"/>
          </rPr>
          <t>Mike Nagel:</t>
        </r>
        <r>
          <rPr>
            <sz val="9"/>
            <color indexed="81"/>
            <rFont val="Tahoma"/>
            <family val="2"/>
          </rPr>
          <t xml:space="preserve">
https://www.cdc.gov/budget/documents/fy2018/fy-2018-cdc-congressional-justification.pdf p 38</t>
        </r>
      </text>
    </comment>
    <comment ref="R29" authorId="1" shapeId="0" xr:uid="{00000000-0006-0000-0000-00001E000000}">
      <text>
        <r>
          <rPr>
            <b/>
            <sz val="9"/>
            <color indexed="81"/>
            <rFont val="Tahoma"/>
            <family val="2"/>
          </rPr>
          <t>Mike Nagel:</t>
        </r>
        <r>
          <rPr>
            <sz val="9"/>
            <color indexed="81"/>
            <rFont val="Tahoma"/>
            <family val="2"/>
          </rPr>
          <t xml:space="preserve">
https://www.whitehouse.gov/sites/whitehouse.gov/files/omb/budget/fy2018/hhs.pdf p 48</t>
        </r>
      </text>
    </comment>
    <comment ref="S29" authorId="1" shapeId="0" xr:uid="{00000000-0006-0000-0000-00001F000000}">
      <text>
        <r>
          <rPr>
            <b/>
            <sz val="9"/>
            <color indexed="81"/>
            <rFont val="Tahoma"/>
            <family val="2"/>
          </rPr>
          <t>Mike Nagel:</t>
        </r>
        <r>
          <rPr>
            <sz val="9"/>
            <color indexed="81"/>
            <rFont val="Tahoma"/>
            <family val="2"/>
          </rPr>
          <t xml:space="preserve">
https://www.acf.hhs.gov/sites/default/files/olab/acf_master_cj_508_compmay_21_2017.pdf p 16
self-contradiction with Trump budget</t>
        </r>
      </text>
    </comment>
    <comment ref="S32" authorId="1" shapeId="0" xr:uid="{00000000-0006-0000-0000-000020000000}">
      <text>
        <r>
          <rPr>
            <b/>
            <sz val="9"/>
            <color indexed="81"/>
            <rFont val="Tahoma"/>
            <family val="2"/>
          </rPr>
          <t>Mike Nagel:</t>
        </r>
        <r>
          <rPr>
            <sz val="9"/>
            <color indexed="81"/>
            <rFont val="Tahoma"/>
            <family val="2"/>
          </rPr>
          <t xml:space="preserve">
https://www2.ed.gov/about/overview/budget/budget18/justifications/h-specialed.pdf p.14,  24</t>
        </r>
      </text>
    </comment>
    <comment ref="R33" authorId="1" shapeId="0" xr:uid="{00000000-0006-0000-0000-000021000000}">
      <text>
        <r>
          <rPr>
            <b/>
            <sz val="9"/>
            <color indexed="81"/>
            <rFont val="Tahoma"/>
            <family val="2"/>
          </rPr>
          <t>Mike Nagel:</t>
        </r>
        <r>
          <rPr>
            <sz val="9"/>
            <color indexed="81"/>
            <rFont val="Tahoma"/>
            <family val="2"/>
          </rPr>
          <t xml:space="preserve">
https://www.whitehouse.gov/sites/whitehouse.gov/files/omb/budget/fy2018/edu.pdf p6</t>
        </r>
      </text>
    </comment>
    <comment ref="S33" authorId="1" shapeId="0" xr:uid="{00000000-0006-0000-0000-000022000000}">
      <text>
        <r>
          <rPr>
            <b/>
            <sz val="9"/>
            <color indexed="81"/>
            <rFont val="Tahoma"/>
            <family val="2"/>
          </rPr>
          <t>Mike Nagel:</t>
        </r>
        <r>
          <rPr>
            <sz val="9"/>
            <color indexed="81"/>
            <rFont val="Tahoma"/>
            <family val="2"/>
          </rPr>
          <t xml:space="preserve">
https://www2.ed.gov/about/overview/budget/budget18/justifications/h-specialed.pdf P. 14, 40
rounding issue</t>
        </r>
      </text>
    </comment>
    <comment ref="S34" authorId="1" shapeId="0" xr:uid="{00000000-0006-0000-0000-000023000000}">
      <text>
        <r>
          <rPr>
            <b/>
            <sz val="9"/>
            <color indexed="81"/>
            <rFont val="Tahoma"/>
            <family val="2"/>
          </rPr>
          <t>Mike Nagel:</t>
        </r>
        <r>
          <rPr>
            <sz val="9"/>
            <color indexed="81"/>
            <rFont val="Tahoma"/>
            <family val="2"/>
          </rPr>
          <t xml:space="preserve">
https://www2.ed.gov/about/overview/budget/budget18/justifications/h-specialed.pdf P. 14, 51</t>
        </r>
      </text>
    </comment>
    <comment ref="S35" authorId="1" shapeId="0" xr:uid="{00000000-0006-0000-0000-000024000000}">
      <text>
        <r>
          <rPr>
            <b/>
            <sz val="9"/>
            <color indexed="81"/>
            <rFont val="Tahoma"/>
            <family val="2"/>
          </rPr>
          <t>Mike Nagel:</t>
        </r>
        <r>
          <rPr>
            <sz val="9"/>
            <color indexed="81"/>
            <rFont val="Tahoma"/>
            <family val="2"/>
          </rPr>
          <t xml:space="preserve">
https://www2.ed.gov/about/overview/budget/budget18/justifications/h-specialed.pdf p 14, 60</t>
        </r>
      </text>
    </comment>
    <comment ref="O36" authorId="1" shapeId="0" xr:uid="{00000000-0006-0000-0000-000025000000}">
      <text>
        <r>
          <rPr>
            <b/>
            <sz val="9"/>
            <color indexed="81"/>
            <rFont val="Tahoma"/>
            <family val="2"/>
          </rPr>
          <t>Mike Nagel:</t>
        </r>
        <r>
          <rPr>
            <sz val="9"/>
            <color indexed="81"/>
            <rFont val="Tahoma"/>
            <family val="2"/>
          </rPr>
          <t xml:space="preserve">
https://rules.house.gov/sites/republicans.rules.house.gov/files/115/OMNI/DIVISION%20H-%20LABORHHS%20SOM%20OCR%20FY17.pdf
BJ FY 16 $44,345, discrepancy due to item lumping in Special Olympics see p. 116</t>
        </r>
      </text>
    </comment>
    <comment ref="S36" authorId="1" shapeId="0" xr:uid="{00000000-0006-0000-0000-000026000000}">
      <text>
        <r>
          <rPr>
            <b/>
            <sz val="9"/>
            <color indexed="81"/>
            <rFont val="Tahoma"/>
            <family val="2"/>
          </rPr>
          <t>Mike Nagel:</t>
        </r>
        <r>
          <rPr>
            <sz val="9"/>
            <color indexed="81"/>
            <rFont val="Tahoma"/>
            <family val="2"/>
          </rPr>
          <t xml:space="preserve">
https://www2.ed.gov/about/overview/budget/budget18/justifications/h-specialed.pdf p 14</t>
        </r>
      </text>
    </comment>
    <comment ref="S37" authorId="1" shapeId="0" xr:uid="{00000000-0006-0000-0000-000027000000}">
      <text>
        <r>
          <rPr>
            <b/>
            <sz val="9"/>
            <color indexed="81"/>
            <rFont val="Tahoma"/>
            <family val="2"/>
          </rPr>
          <t>Mike Nagel:</t>
        </r>
        <r>
          <rPr>
            <sz val="9"/>
            <color indexed="81"/>
            <rFont val="Tahoma"/>
            <family val="2"/>
          </rPr>
          <t xml:space="preserve">
https://www2.ed.gov/about/overview/budget/budget18/justifications/h-specialed.pdf p 14</t>
        </r>
      </text>
    </comment>
    <comment ref="S38" authorId="1" shapeId="0" xr:uid="{00000000-0006-0000-0000-000028000000}">
      <text>
        <r>
          <rPr>
            <b/>
            <sz val="9"/>
            <color indexed="81"/>
            <rFont val="Tahoma"/>
            <family val="2"/>
          </rPr>
          <t>Mike Nagel:</t>
        </r>
        <r>
          <rPr>
            <sz val="9"/>
            <color indexed="81"/>
            <rFont val="Tahoma"/>
            <family val="2"/>
          </rPr>
          <t xml:space="preserve">
https://www2.ed.gov/about/overview/budget/budget18/justifications/h-specialed.pdf p 14</t>
        </r>
      </text>
    </comment>
    <comment ref="S39" authorId="1" shapeId="0" xr:uid="{00000000-0006-0000-0000-000029000000}">
      <text>
        <r>
          <rPr>
            <b/>
            <sz val="9"/>
            <color indexed="81"/>
            <rFont val="Tahoma"/>
            <family val="2"/>
          </rPr>
          <t>Mike Nagel:</t>
        </r>
        <r>
          <rPr>
            <sz val="9"/>
            <color indexed="81"/>
            <rFont val="Tahoma"/>
            <family val="2"/>
          </rPr>
          <t xml:space="preserve">
https://www2.ed.gov/about/overview/budget/budget18/justifications/h-specialed.pdf p 14</t>
        </r>
      </text>
    </comment>
    <comment ref="R41" authorId="1" shapeId="0" xr:uid="{00000000-0006-0000-0000-00002A000000}">
      <text>
        <r>
          <rPr>
            <b/>
            <sz val="9"/>
            <color indexed="81"/>
            <rFont val="Tahoma"/>
            <family val="2"/>
          </rPr>
          <t>Mike Nagel:</t>
        </r>
        <r>
          <rPr>
            <sz val="9"/>
            <color indexed="81"/>
            <rFont val="Tahoma"/>
            <family val="2"/>
          </rPr>
          <t xml:space="preserve">
https://www.whitehouse.gov/sites/whitehouse.gov/files/omb/budget/fy2018/edu.pdf p7</t>
        </r>
      </text>
    </comment>
    <comment ref="S41" authorId="1" shapeId="0" xr:uid="{00000000-0006-0000-0000-00002B000000}">
      <text>
        <r>
          <rPr>
            <b/>
            <sz val="9"/>
            <color indexed="81"/>
            <rFont val="Tahoma"/>
            <family val="2"/>
          </rPr>
          <t>Mike Nagel:</t>
        </r>
        <r>
          <rPr>
            <sz val="9"/>
            <color indexed="81"/>
            <rFont val="Tahoma"/>
            <family val="2"/>
          </rPr>
          <t xml:space="preserve">
https://www2.ed.gov/about/overview/budget/budget18/justifications/i-rehab.pdf p 8, 11</t>
        </r>
      </text>
    </comment>
    <comment ref="S42" authorId="1" shapeId="0" xr:uid="{00000000-0006-0000-0000-00002C000000}">
      <text>
        <r>
          <rPr>
            <b/>
            <sz val="9"/>
            <color indexed="81"/>
            <rFont val="Tahoma"/>
            <family val="2"/>
          </rPr>
          <t>Mike Nagel:</t>
        </r>
        <r>
          <rPr>
            <sz val="9"/>
            <color indexed="81"/>
            <rFont val="Tahoma"/>
            <family val="2"/>
          </rPr>
          <t xml:space="preserve">
https://www2.ed.gov/about/overview/budget/budget18/justifications/i-rehab.pdf p 6, 8, 32</t>
        </r>
      </text>
    </comment>
    <comment ref="S43" authorId="1" shapeId="0" xr:uid="{00000000-0006-0000-0000-00002D000000}">
      <text>
        <r>
          <rPr>
            <b/>
            <sz val="9"/>
            <color indexed="81"/>
            <rFont val="Tahoma"/>
            <family val="2"/>
          </rPr>
          <t>Mike Nagel:</t>
        </r>
        <r>
          <rPr>
            <sz val="9"/>
            <color indexed="81"/>
            <rFont val="Tahoma"/>
            <family val="2"/>
          </rPr>
          <t xml:space="preserve">
https://www2.ed.gov/about/overview/budget/budget18/justifications/i-rehab.pdf p 6,8</t>
        </r>
      </text>
    </comment>
    <comment ref="S44" authorId="1" shapeId="0" xr:uid="{00000000-0006-0000-0000-00002E000000}">
      <text>
        <r>
          <rPr>
            <b/>
            <sz val="9"/>
            <color indexed="81"/>
            <rFont val="Tahoma"/>
            <family val="2"/>
          </rPr>
          <t>Mike Nagel:</t>
        </r>
        <r>
          <rPr>
            <sz val="9"/>
            <color indexed="81"/>
            <rFont val="Tahoma"/>
            <family val="2"/>
          </rPr>
          <t xml:space="preserve">
https://www2.ed.gov/about/overview/budget/budget18/justifications/i-rehab.pdf p 6,8</t>
        </r>
      </text>
    </comment>
    <comment ref="S45" authorId="1" shapeId="0" xr:uid="{00000000-0006-0000-0000-00002F000000}">
      <text>
        <r>
          <rPr>
            <b/>
            <sz val="9"/>
            <color indexed="81"/>
            <rFont val="Tahoma"/>
            <family val="2"/>
          </rPr>
          <t>Mike Nagel:</t>
        </r>
        <r>
          <rPr>
            <sz val="9"/>
            <color indexed="81"/>
            <rFont val="Tahoma"/>
            <family val="2"/>
          </rPr>
          <t xml:space="preserve">
https://www2.ed.gov/about/overview/budget/budget18/justifications/i-rehab.pdf p 6, 8, 49</t>
        </r>
      </text>
    </comment>
    <comment ref="S46" authorId="1" shapeId="0" xr:uid="{00000000-0006-0000-0000-000030000000}">
      <text>
        <r>
          <rPr>
            <b/>
            <sz val="9"/>
            <color indexed="81"/>
            <rFont val="Tahoma"/>
            <family val="2"/>
          </rPr>
          <t>Mike Nagel:</t>
        </r>
        <r>
          <rPr>
            <sz val="9"/>
            <color indexed="81"/>
            <rFont val="Tahoma"/>
            <family val="2"/>
          </rPr>
          <t xml:space="preserve">
https://www2.ed.gov/about/overview/budget/budget18/justifications/i-rehab.pdf p 6, 8, 53</t>
        </r>
      </text>
    </comment>
    <comment ref="R48" authorId="1" shapeId="0" xr:uid="{00000000-0006-0000-0000-000031000000}">
      <text>
        <r>
          <rPr>
            <b/>
            <sz val="9"/>
            <color indexed="81"/>
            <rFont val="Tahoma"/>
            <family val="2"/>
          </rPr>
          <t>Mike Nagel:</t>
        </r>
        <r>
          <rPr>
            <sz val="9"/>
            <color indexed="81"/>
            <rFont val="Tahoma"/>
            <family val="2"/>
          </rPr>
          <t xml:space="preserve">
https://www.whitehouse.gov/sites/whitehouse.gov/files/omb/budget/fy2018/edu.pdf p11</t>
        </r>
      </text>
    </comment>
    <comment ref="S48" authorId="1" shapeId="0" xr:uid="{00000000-0006-0000-0000-000032000000}">
      <text>
        <r>
          <rPr>
            <b/>
            <sz val="9"/>
            <color indexed="81"/>
            <rFont val="Tahoma"/>
            <family val="2"/>
          </rPr>
          <t>Mike Nagel:</t>
        </r>
        <r>
          <rPr>
            <sz val="9"/>
            <color indexed="81"/>
            <rFont val="Tahoma"/>
            <family val="2"/>
          </rPr>
          <t xml:space="preserve">
https://www2.ed.gov/about/overview/budget/budget18/justifications/r-highered.pdf p 17</t>
        </r>
      </text>
    </comment>
    <comment ref="S50" authorId="1" shapeId="0" xr:uid="{00000000-0006-0000-0000-000033000000}">
      <text>
        <r>
          <rPr>
            <b/>
            <sz val="9"/>
            <color indexed="81"/>
            <rFont val="Tahoma"/>
            <family val="2"/>
          </rPr>
          <t>Mike Nagel:</t>
        </r>
        <r>
          <rPr>
            <sz val="9"/>
            <color indexed="81"/>
            <rFont val="Tahoma"/>
            <family val="2"/>
          </rPr>
          <t xml:space="preserve">
https://www.ssa.gov/budget/FY18Files/2018JEAC.pdf p 35-36</t>
        </r>
      </text>
    </comment>
    <comment ref="A51" authorId="2" shapeId="0" xr:uid="{00000000-0006-0000-0000-000034000000}">
      <text>
        <r>
          <rPr>
            <b/>
            <sz val="9"/>
            <color indexed="81"/>
            <rFont val="Tahoma"/>
            <family val="2"/>
          </rPr>
          <t>Public Policy:</t>
        </r>
        <r>
          <rPr>
            <sz val="9"/>
            <color indexed="81"/>
            <rFont val="Tahoma"/>
            <family val="2"/>
          </rPr>
          <t xml:space="preserve">
http://portal.hud.gov/hudportal/HUD?src=/program_offices/cfo/budget</t>
        </r>
      </text>
    </comment>
  </commentList>
</comments>
</file>

<file path=xl/sharedStrings.xml><?xml version="1.0" encoding="utf-8"?>
<sst xmlns="http://schemas.openxmlformats.org/spreadsheetml/2006/main" count="196" uniqueCount="128">
  <si>
    <t>amounts in $ millions</t>
  </si>
  <si>
    <t>FY2012</t>
  </si>
  <si>
    <r>
      <t xml:space="preserve">FY2013*  </t>
    </r>
    <r>
      <rPr>
        <b/>
        <sz val="9"/>
        <color theme="1"/>
        <rFont val="Calibri"/>
        <family val="2"/>
        <scheme val="minor"/>
      </rPr>
      <t>sequestered</t>
    </r>
  </si>
  <si>
    <t>FY2014</t>
  </si>
  <si>
    <t>Department of Labor</t>
  </si>
  <si>
    <t xml:space="preserve">     Adult Employment</t>
  </si>
  <si>
    <t xml:space="preserve">     Youth Activities</t>
  </si>
  <si>
    <t>Office of Disability Employment Policy</t>
  </si>
  <si>
    <t>Department of Health and Human Services</t>
  </si>
  <si>
    <t xml:space="preserve"> </t>
  </si>
  <si>
    <t>Health Resources &amp; Services Administration</t>
  </si>
  <si>
    <t>Maternal &amp; Child Health Block Grant</t>
  </si>
  <si>
    <t>Autism and Other Developmental Disorders</t>
  </si>
  <si>
    <t>Administration for Community Living</t>
  </si>
  <si>
    <t>        Protection &amp; Advocacy Systems for DD</t>
  </si>
  <si>
    <t>        University Centers for Excellence in DD</t>
  </si>
  <si>
    <t>        Projects of National Significance</t>
  </si>
  <si>
    <t>Lifespan Respite Care Act</t>
  </si>
  <si>
    <t>National Family Caregiver Support Program</t>
  </si>
  <si>
    <t>CAPTA Child Abuse Prevention Grants</t>
  </si>
  <si>
    <t>Centers for Disease Control and Prevention</t>
  </si>
  <si>
    <t>Birth Defects, Dev. Disabilities, &amp; Health</t>
  </si>
  <si>
    <t>Department of Education</t>
  </si>
  <si>
    <t>Individuals with Disabilities Education Act (IDEA)</t>
  </si>
  <si>
    <t> State Grants Part B</t>
  </si>
  <si>
    <t> Early Intervention Part C</t>
  </si>
  <si>
    <t>      State Personnel Development</t>
  </si>
  <si>
    <t>      Personnel Preparation</t>
  </si>
  <si>
    <t>      Parent Information Centers</t>
  </si>
  <si>
    <t>      Technology and Media</t>
  </si>
  <si>
    <t>Rehabilitation Services Administration</t>
  </si>
  <si>
    <t>Vocational Rehabilitation State Grant</t>
  </si>
  <si>
    <t>Client Assistance Programs</t>
  </si>
  <si>
    <t>Rehabilitation Training</t>
  </si>
  <si>
    <t>Demonstration and Training Programs</t>
  </si>
  <si>
    <t>Protection &amp; Advocacy for Individual Rights</t>
  </si>
  <si>
    <t>Higher Education</t>
  </si>
  <si>
    <t>Housing and Urban Development</t>
  </si>
  <si>
    <t xml:space="preserve">      Autism</t>
  </si>
  <si>
    <t>State Assistive Technology Programs &amp; TA</t>
  </si>
  <si>
    <t>Developmental Disabilities (DD) Act Programs:</t>
  </si>
  <si>
    <t>Administration for Children and Families</t>
  </si>
  <si>
    <t>Social Services Block Grant</t>
  </si>
  <si>
    <t>Social Security Administration</t>
  </si>
  <si>
    <t>% change from 2015</t>
  </si>
  <si>
    <t>% change from 2014</t>
  </si>
  <si>
    <t>FY 2017 President</t>
  </si>
  <si>
    <t>FY 2015</t>
  </si>
  <si>
    <t>FY 2016</t>
  </si>
  <si>
    <t>Section 811 Supportive Housing for Persons with Disabilities</t>
  </si>
  <si>
    <t xml:space="preserve">  </t>
  </si>
  <si>
    <t>FY 2017 Senate Committee</t>
  </si>
  <si>
    <t>FY 2017 House Committee</t>
  </si>
  <si>
    <t>% change from 2016</t>
  </si>
  <si>
    <t>% change  from 2016</t>
  </si>
  <si>
    <t>Postsecondary Programs for Students with ID (TPSID)</t>
  </si>
  <si>
    <r>
      <t xml:space="preserve">Administrative Budget </t>
    </r>
    <r>
      <rPr>
        <sz val="8"/>
        <color theme="1"/>
        <rFont val="Calibri"/>
        <family val="2"/>
        <scheme val="minor"/>
      </rPr>
      <t>(known as the "Limitation on Admin Expenses")</t>
    </r>
  </si>
  <si>
    <t>https://www.congress.gov/congressional-report/114th-congress/house-report/699/1</t>
  </si>
  <si>
    <t>Sources:</t>
  </si>
  <si>
    <t>2017 Omnibus</t>
  </si>
  <si>
    <t>% Change from 2016</t>
  </si>
  <si>
    <t>https://rules.house.gov/sites/republicans.rules.house.gov/files/115/OMNI/DIVISION%20H-%20LABORHHS%20SOM%20OCR%20FY17.pdf</t>
  </si>
  <si>
    <t xml:space="preserve">https://rules.house.gov/sites/republicans.rules.house.gov/files/115/OMNI/DIVISION%20K%20-%20THUD%20SOM%20OCR%20FY17.pdf </t>
  </si>
  <si>
    <t>% change from 2017</t>
  </si>
  <si>
    <t xml:space="preserve">2018 Pres </t>
  </si>
  <si>
    <t>2017 CR</t>
  </si>
  <si>
    <t>https://www.dol.gov/sites/default/files/CBJ-2018-V1-03_2.pdf</t>
  </si>
  <si>
    <t>https://www.hrsa.gov/about/budget/budgetjustification2018.pdf</t>
  </si>
  <si>
    <t>https://www.acl.gov/sites/default/files/about-acl/2017-05/FY%202018%20ACL%20Budget%20Congressional%20Justification%20v2.pdf</t>
  </si>
  <si>
    <t>https://www.cdc.gov/budget/documents/fy2018/fy-2018-cdc-congressional-justification.pdf</t>
  </si>
  <si>
    <t>https://www.acf.hhs.gov/sites/default/files/olab/acf_master_cj_508_compmay_21_2017.pdf</t>
  </si>
  <si>
    <t>https://www2.ed.gov/about/overview/budget/budget18/justifications/h-specialed.pdf</t>
  </si>
  <si>
    <t>https://www2.ed.gov/about/overview/budget/budget18/justifications/i-rehab.pdf</t>
  </si>
  <si>
    <t>https://www2.ed.gov/about/overview/budget/budget18/justifications/r-highered.pdf</t>
  </si>
  <si>
    <t>2018 President's Budget</t>
  </si>
  <si>
    <t xml:space="preserve">**"No funds are requested for the Supported Employment State Grants program. The Administration recognizes that supported employment can be an effective strategy in assisting individuals with the most significant disabilities to obtain competitive employment in integrated settings. However, the Administration believes that a separate supplemental grant program is not necessary for the provision of supported employment services and the proposed elimination would reduce unnecessary administrative burden and streamline program administration at the Federal and State levels."  </t>
  </si>
  <si>
    <t xml:space="preserve"> ***"The Committee recommends $59,428,000 for Technical Assistance and Dissemination. This program supports awards for technical assistance, model demonstration projects, the dissemination of useful information, and other activities. Funding supports activities that are designed to improve the services provided under the IDEA. Within the total, the Committee recommendation includes $15,083,000, an increase of $2,500,000 above the fiscal year 2017 funding level, to support activities authorized by the Special Olympics Sport and Empowerment Act, including Project UNIFY. This funding supports efforts to expand Special Olympics programs and the design and implementation of Special Olympics education programs that can be integrated into classroom instruction and are consistent with academic content standards. The Committee strongly encourages the Department to fund a demonstration program, of up to $2,000,000, to test early screening for dyslexia for students in kindergarten and first grade. This could allow for the screening of students in multiple school districts and in multiple states to test for the potential benefits of providing early screening for students, including helping to ensure that students with dyslexia are identified early and receive the resources and evidence-based interventions needed to help them succeed in
school." P. 156</t>
  </si>
  <si>
    <t>2018 House Approps Committee</t>
  </si>
  <si>
    <t>2018 Senate Approps Committee</t>
  </si>
  <si>
    <t xml:space="preserve">https://www.appropriations.senate.gov/imo/media/doc/FY2018%20Labor%20HHS%20Education%20Appropriations%20-%20Report%20115-150.pdf </t>
  </si>
  <si>
    <t>https://www.congress.gov/congressional-report/115th-congress/house-report/234/1</t>
  </si>
  <si>
    <t xml:space="preserve">        Basic State Grant</t>
  </si>
  <si>
    <t>      Technical Assistance and Dissemination</t>
  </si>
  <si>
    <t>Supported Employment State Grant</t>
  </si>
  <si>
    <t>p.31</t>
  </si>
  <si>
    <t>p.6</t>
  </si>
  <si>
    <t>p.23</t>
  </si>
  <si>
    <t>p.14</t>
  </si>
  <si>
    <t>FY 19 President's Budget</t>
  </si>
  <si>
    <t>FY 18 Full Year CR</t>
  </si>
  <si>
    <t>p. 114</t>
  </si>
  <si>
    <t>p.92</t>
  </si>
  <si>
    <t>Budget justicication Page no.</t>
  </si>
  <si>
    <t xml:space="preserve">% Change </t>
  </si>
  <si>
    <t>FY 18 Omnibus</t>
  </si>
  <si>
    <t>page</t>
  </si>
  <si>
    <t>p. 37</t>
  </si>
  <si>
    <t>p. 9</t>
  </si>
  <si>
    <t>% Change from 2018</t>
  </si>
  <si>
    <t>Department of Justice</t>
  </si>
  <si>
    <t>Bureau of Justice Assistance</t>
  </si>
  <si>
    <t>--</t>
  </si>
  <si>
    <t>Source:</t>
  </si>
  <si>
    <t xml:space="preserve">FY 2019 House CJS report </t>
  </si>
  <si>
    <t xml:space="preserve">FY 2019 Senate CJS report </t>
  </si>
  <si>
    <t>FY 2019 House Labor-HHS-Ed report</t>
  </si>
  <si>
    <t>Independent Living program</t>
  </si>
  <si>
    <t xml:space="preserve">        State Grant</t>
  </si>
  <si>
    <t xml:space="preserve">        Centers for Independent Living (CILs)</t>
  </si>
  <si>
    <t>Workforce Innovation and Opportunity Act programs</t>
  </si>
  <si>
    <t xml:space="preserve"> Preschool Grants</t>
  </si>
  <si>
    <t xml:space="preserve">  Missing Americans Alert Program (Kevin &amp; Avonte's Law)</t>
  </si>
  <si>
    <t>State Grants to Remove Barriers to Voting</t>
  </si>
  <si>
    <t>FY 19 Senate Approps</t>
  </si>
  <si>
    <t>FY 2019 Senate Labor-HHS-Ed report</t>
  </si>
  <si>
    <t>NA</t>
  </si>
  <si>
    <t>FY 19 House Approps Full Committee</t>
  </si>
  <si>
    <t>page number</t>
  </si>
  <si>
    <t>FY 2019 Defense and L-HHS-Ed Conference Report Joint Explanatory Statement</t>
  </si>
  <si>
    <t>% Change from 2017</t>
  </si>
  <si>
    <t>% Change from 2019</t>
  </si>
  <si>
    <t>https://www.congress.gov/congressional-report/114th-congress/senate-report/274/1 +56:6956:6856:6756:6656:6756:6856:6956:68A6956:6856:6956:6856:69A6956:6856:85</t>
  </si>
  <si>
    <t>FY 2020 Department of  Labor Budget in Brief</t>
  </si>
  <si>
    <t>U.S. Department of Education Fiscal Year 2020 Budget Summary</t>
  </si>
  <si>
    <t>FY 2020 Department of Health and Human Services Budget in Brief</t>
  </si>
  <si>
    <t>page #</t>
  </si>
  <si>
    <t xml:space="preserve">FY 19 </t>
  </si>
  <si>
    <t>FY 20 President's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</si>
</sst>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
    <numFmt numFmtId="166" formatCode="#,##0.000"/>
    <numFmt numFmtId="167" formatCode="0.0%"/>
  </numFmts>
  <fonts count="19" x14ac:knownFonts="1">
    <font>
      <sz val="11"/>
      <color theme="1"/>
      <name val="Calibri"/>
      <family val="2"/>
      <scheme val="minor"/>
    </font>
    <font>
      <b/>
      <sz val="11"/>
      <color theme="1"/>
      <name val="Calibri"/>
      <family val="2"/>
      <scheme val="minor"/>
    </font>
    <font>
      <i/>
      <sz val="11"/>
      <color theme="1"/>
      <name val="Calibri"/>
      <family val="2"/>
      <scheme val="minor"/>
    </font>
    <font>
      <b/>
      <sz val="9"/>
      <color theme="1"/>
      <name val="Calibri"/>
      <family val="2"/>
      <scheme val="minor"/>
    </font>
    <font>
      <b/>
      <sz val="14"/>
      <color theme="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sz val="11"/>
      <color rgb="FF000000"/>
      <name val="Calibri"/>
      <family val="2"/>
      <scheme val="minor"/>
    </font>
    <font>
      <sz val="9.5"/>
      <color theme="1"/>
      <name val="Arial"/>
      <family val="2"/>
    </font>
    <font>
      <b/>
      <sz val="11"/>
      <color theme="0"/>
      <name val="Calibri"/>
      <family val="2"/>
      <scheme val="minor"/>
    </font>
    <font>
      <sz val="11"/>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9"/>
      <color indexed="81"/>
      <name val="Tahoma"/>
      <charset val="1"/>
    </font>
    <font>
      <b/>
      <sz val="9"/>
      <color indexed="81"/>
      <name val="Tahoma"/>
      <charset val="1"/>
    </font>
    <font>
      <sz val="11"/>
      <name val="Calibri"/>
      <family val="2"/>
      <scheme val="minor"/>
    </font>
  </fonts>
  <fills count="21">
    <fill>
      <patternFill patternType="none"/>
    </fill>
    <fill>
      <patternFill patternType="gray125"/>
    </fill>
    <fill>
      <patternFill patternType="solid">
        <fgColor theme="3" tint="0.59999389629810485"/>
        <bgColor indexed="64"/>
      </patternFill>
    </fill>
    <fill>
      <patternFill patternType="solid">
        <fgColor theme="5"/>
        <bgColor indexed="64"/>
      </patternFill>
    </fill>
    <fill>
      <patternFill patternType="solid">
        <fgColor theme="9" tint="0.39997558519241921"/>
        <bgColor indexed="64"/>
      </patternFill>
    </fill>
    <fill>
      <patternFill patternType="solid">
        <fgColor rgb="FF7030A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6" tint="-0.24994659260841701"/>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3"/>
        <bgColor indexed="64"/>
      </patternFill>
    </fill>
    <fill>
      <patternFill patternType="solid">
        <fgColor theme="9" tint="-0.249977111117893"/>
        <bgColor indexed="64"/>
      </patternFill>
    </fill>
    <fill>
      <patternFill patternType="solid">
        <fgColor rgb="FFFFFF00"/>
        <bgColor indexed="64"/>
      </patternFill>
    </fill>
    <fill>
      <patternFill patternType="solid">
        <fgColor theme="7"/>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rgb="FFFF0000"/>
        <bgColor indexed="64"/>
      </patternFill>
    </fill>
  </fills>
  <borders count="4">
    <border>
      <left/>
      <right/>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s>
  <cellStyleXfs count="4">
    <xf numFmtId="0" fontId="0" fillId="0" borderId="0"/>
    <xf numFmtId="43" fontId="12" fillId="0" borderId="0" applyFont="0" applyFill="0" applyBorder="0" applyAlignment="0" applyProtection="0"/>
    <xf numFmtId="0" fontId="14" fillId="0" borderId="0" applyNumberFormat="0" applyFill="0" applyBorder="0" applyAlignment="0" applyProtection="0"/>
    <xf numFmtId="9" fontId="12" fillId="0" borderId="0" applyFont="0" applyFill="0" applyBorder="0" applyAlignment="0" applyProtection="0"/>
  </cellStyleXfs>
  <cellXfs count="111">
    <xf numFmtId="0" fontId="0" fillId="0" borderId="0" xfId="0"/>
    <xf numFmtId="0" fontId="2" fillId="0" borderId="0" xfId="0" applyFont="1" applyAlignment="1">
      <alignment vertical="top" wrapText="1"/>
    </xf>
    <xf numFmtId="0" fontId="0" fillId="0" borderId="0" xfId="0" applyAlignment="1">
      <alignment vertical="top" wrapText="1"/>
    </xf>
    <xf numFmtId="4" fontId="0" fillId="0" borderId="0" xfId="0" applyNumberFormat="1" applyAlignment="1">
      <alignment horizontal="right" vertical="top"/>
    </xf>
    <xf numFmtId="4" fontId="0" fillId="0" borderId="0" xfId="0" applyNumberFormat="1" applyAlignment="1">
      <alignment vertical="top"/>
    </xf>
    <xf numFmtId="0" fontId="4" fillId="6" borderId="0" xfId="0" applyFont="1" applyFill="1" applyAlignment="1">
      <alignment vertical="top" wrapText="1"/>
    </xf>
    <xf numFmtId="0" fontId="0" fillId="6" borderId="0" xfId="0" applyFill="1" applyAlignment="1">
      <alignment horizontal="right" vertical="top"/>
    </xf>
    <xf numFmtId="0" fontId="0" fillId="6" borderId="0" xfId="0" applyFill="1" applyAlignment="1">
      <alignment vertical="top"/>
    </xf>
    <xf numFmtId="0" fontId="1" fillId="0" borderId="0" xfId="0" applyFont="1" applyAlignment="1">
      <alignment vertical="top" wrapText="1"/>
    </xf>
    <xf numFmtId="2" fontId="0" fillId="0" borderId="0" xfId="0" applyNumberFormat="1" applyAlignment="1">
      <alignment horizontal="right" vertical="top"/>
    </xf>
    <xf numFmtId="2" fontId="0" fillId="0" borderId="0" xfId="0" applyNumberFormat="1" applyAlignment="1">
      <alignment vertical="top"/>
    </xf>
    <xf numFmtId="0" fontId="0" fillId="0" borderId="0" xfId="0" applyFont="1" applyAlignment="1">
      <alignment vertical="top" wrapText="1"/>
    </xf>
    <xf numFmtId="4" fontId="0" fillId="0" borderId="0" xfId="0" applyNumberFormat="1" applyFont="1" applyAlignment="1">
      <alignment horizontal="right" vertical="top"/>
    </xf>
    <xf numFmtId="4" fontId="0" fillId="0" borderId="0" xfId="0" applyNumberFormat="1" applyFill="1" applyAlignment="1">
      <alignment vertical="top"/>
    </xf>
    <xf numFmtId="4" fontId="0" fillId="6" borderId="0" xfId="0" applyNumberFormat="1" applyFill="1" applyAlignment="1">
      <alignment horizontal="right" vertical="top"/>
    </xf>
    <xf numFmtId="4" fontId="0" fillId="6" borderId="0" xfId="0" applyNumberFormat="1" applyFill="1" applyAlignment="1">
      <alignment vertical="top"/>
    </xf>
    <xf numFmtId="0" fontId="0" fillId="0" borderId="0" xfId="0" applyFill="1" applyAlignment="1">
      <alignment vertical="top" wrapText="1"/>
    </xf>
    <xf numFmtId="4" fontId="0" fillId="0" borderId="0" xfId="0" applyNumberFormat="1" applyFill="1" applyAlignment="1">
      <alignment horizontal="right" vertical="top"/>
    </xf>
    <xf numFmtId="4" fontId="0" fillId="0" borderId="1" xfId="0" applyNumberFormat="1" applyBorder="1" applyAlignment="1">
      <alignment vertical="top"/>
    </xf>
    <xf numFmtId="4" fontId="0" fillId="7" borderId="2" xfId="0" applyNumberFormat="1" applyFill="1" applyBorder="1" applyAlignment="1">
      <alignment vertical="top"/>
    </xf>
    <xf numFmtId="4" fontId="0" fillId="0" borderId="3" xfId="0" applyNumberFormat="1" applyBorder="1" applyAlignment="1">
      <alignment vertical="top"/>
    </xf>
    <xf numFmtId="164" fontId="0" fillId="0" borderId="0" xfId="0" applyNumberFormat="1" applyAlignment="1">
      <alignment vertical="top"/>
    </xf>
    <xf numFmtId="164" fontId="0" fillId="6" borderId="0" xfId="0" applyNumberFormat="1" applyFill="1" applyAlignment="1">
      <alignment vertical="top"/>
    </xf>
    <xf numFmtId="164" fontId="0" fillId="0" borderId="0" xfId="0" applyNumberFormat="1" applyFill="1" applyAlignment="1">
      <alignment vertical="top"/>
    </xf>
    <xf numFmtId="0" fontId="1" fillId="0" borderId="0" xfId="0" applyFont="1" applyFill="1" applyAlignment="1">
      <alignment vertical="top" wrapText="1"/>
    </xf>
    <xf numFmtId="2" fontId="0" fillId="0" borderId="0" xfId="0" applyNumberFormat="1" applyFill="1" applyAlignment="1">
      <alignment vertical="top"/>
    </xf>
    <xf numFmtId="0" fontId="0" fillId="0" borderId="0" xfId="0" applyAlignment="1">
      <alignment vertical="top"/>
    </xf>
    <xf numFmtId="2" fontId="0" fillId="6" borderId="0" xfId="0" applyNumberFormat="1" applyFill="1" applyAlignment="1">
      <alignment vertical="top"/>
    </xf>
    <xf numFmtId="4" fontId="9" fillId="0" borderId="0" xfId="0" applyNumberFormat="1" applyFont="1" applyAlignment="1">
      <alignment horizontal="right" vertical="top"/>
    </xf>
    <xf numFmtId="0" fontId="1" fillId="2" borderId="0" xfId="0" applyFont="1" applyFill="1" applyAlignment="1">
      <alignment horizontal="center" vertical="top"/>
    </xf>
    <xf numFmtId="0" fontId="1" fillId="3" borderId="0" xfId="0" applyFont="1" applyFill="1" applyAlignment="1">
      <alignment horizontal="center" vertical="top" wrapText="1"/>
    </xf>
    <xf numFmtId="0" fontId="1" fillId="4" borderId="0" xfId="0" applyFont="1" applyFill="1" applyAlignment="1">
      <alignment horizontal="center" vertical="top"/>
    </xf>
    <xf numFmtId="0" fontId="11" fillId="5" borderId="0" xfId="0" applyFont="1" applyFill="1" applyAlignment="1">
      <alignment horizontal="center" vertical="top" wrapText="1"/>
    </xf>
    <xf numFmtId="0" fontId="11" fillId="8" borderId="0" xfId="0" applyFont="1" applyFill="1" applyAlignment="1">
      <alignment horizontal="center" vertical="top" wrapText="1"/>
    </xf>
    <xf numFmtId="0" fontId="11" fillId="9" borderId="0" xfId="0" applyFont="1" applyFill="1" applyAlignment="1">
      <alignment horizontal="center" vertical="top" wrapText="1"/>
    </xf>
    <xf numFmtId="0" fontId="11" fillId="10" borderId="0" xfId="0" applyFont="1" applyFill="1" applyAlignment="1">
      <alignment horizontal="left" vertical="top" wrapText="1"/>
    </xf>
    <xf numFmtId="165" fontId="0" fillId="0" borderId="0" xfId="0" applyNumberFormat="1" applyAlignment="1">
      <alignment vertical="top"/>
    </xf>
    <xf numFmtId="165" fontId="0" fillId="6" borderId="0" xfId="0" applyNumberFormat="1" applyFill="1" applyAlignment="1">
      <alignment vertical="top"/>
    </xf>
    <xf numFmtId="165" fontId="0" fillId="0" borderId="0" xfId="0" applyNumberFormat="1" applyFill="1" applyAlignment="1">
      <alignment vertical="top"/>
    </xf>
    <xf numFmtId="0" fontId="11" fillId="8" borderId="0" xfId="0" quotePrefix="1" applyFont="1" applyFill="1" applyAlignment="1">
      <alignment vertical="top" wrapText="1"/>
    </xf>
    <xf numFmtId="43" fontId="11" fillId="11" borderId="0" xfId="1" applyNumberFormat="1" applyFont="1" applyFill="1" applyAlignment="1">
      <alignment vertical="top" wrapText="1"/>
    </xf>
    <xf numFmtId="43" fontId="0" fillId="0" borderId="0" xfId="1" applyNumberFormat="1" applyFont="1"/>
    <xf numFmtId="43" fontId="0" fillId="0" borderId="0" xfId="1" applyNumberFormat="1" applyFont="1" applyFill="1" applyAlignment="1">
      <alignment vertical="top"/>
    </xf>
    <xf numFmtId="43" fontId="0" fillId="0" borderId="0" xfId="1" applyNumberFormat="1" applyFont="1" applyAlignment="1">
      <alignment vertical="top"/>
    </xf>
    <xf numFmtId="43" fontId="0" fillId="6" borderId="0" xfId="1" applyNumberFormat="1" applyFont="1" applyFill="1" applyAlignment="1">
      <alignment vertical="top"/>
    </xf>
    <xf numFmtId="4" fontId="10" fillId="0" borderId="0" xfId="0" applyNumberFormat="1" applyFont="1" applyAlignment="1">
      <alignment vertical="top"/>
    </xf>
    <xf numFmtId="0" fontId="0" fillId="6" borderId="0" xfId="0" applyFill="1"/>
    <xf numFmtId="165" fontId="0" fillId="0" borderId="0" xfId="0" applyNumberFormat="1"/>
    <xf numFmtId="2" fontId="0" fillId="0" borderId="0" xfId="0" applyNumberFormat="1"/>
    <xf numFmtId="166" fontId="0" fillId="0" borderId="0" xfId="0" applyNumberFormat="1"/>
    <xf numFmtId="0" fontId="1" fillId="12" borderId="0" xfId="0" applyFont="1" applyFill="1" applyAlignment="1">
      <alignment horizontal="center" vertical="top" wrapText="1"/>
    </xf>
    <xf numFmtId="166" fontId="0" fillId="0" borderId="0" xfId="0" applyNumberFormat="1" applyFill="1" applyAlignment="1">
      <alignment vertical="top"/>
    </xf>
    <xf numFmtId="0" fontId="13" fillId="0" borderId="0" xfId="0" applyFont="1" applyAlignment="1">
      <alignment vertical="top"/>
    </xf>
    <xf numFmtId="43" fontId="13" fillId="0" borderId="0" xfId="1" applyNumberFormat="1" applyFont="1" applyAlignment="1">
      <alignment vertical="top"/>
    </xf>
    <xf numFmtId="0" fontId="15" fillId="0" borderId="0" xfId="2" applyFont="1" applyAlignment="1"/>
    <xf numFmtId="0" fontId="13" fillId="0" borderId="0" xfId="0" applyFont="1"/>
    <xf numFmtId="43" fontId="13" fillId="0" borderId="0" xfId="1" applyNumberFormat="1" applyFont="1"/>
    <xf numFmtId="0" fontId="11" fillId="8" borderId="0" xfId="0" applyFont="1" applyFill="1" applyAlignment="1">
      <alignment vertical="top" wrapText="1"/>
    </xf>
    <xf numFmtId="3" fontId="0" fillId="0" borderId="0" xfId="0" applyNumberFormat="1"/>
    <xf numFmtId="4" fontId="0" fillId="0" borderId="0" xfId="0" applyNumberFormat="1"/>
    <xf numFmtId="0" fontId="15" fillId="0" borderId="0" xfId="2" applyFont="1"/>
    <xf numFmtId="0" fontId="0" fillId="15" borderId="0" xfId="0" applyFill="1"/>
    <xf numFmtId="10" fontId="0" fillId="0" borderId="0" xfId="3" applyNumberFormat="1" applyFont="1"/>
    <xf numFmtId="0" fontId="0" fillId="0" borderId="0" xfId="0" applyFill="1"/>
    <xf numFmtId="167" fontId="0" fillId="0" borderId="0" xfId="3" applyNumberFormat="1" applyFont="1"/>
    <xf numFmtId="167" fontId="0" fillId="6" borderId="0" xfId="3" applyNumberFormat="1" applyFont="1" applyFill="1" applyAlignment="1">
      <alignment vertical="top"/>
    </xf>
    <xf numFmtId="167" fontId="0" fillId="6" borderId="0" xfId="3" applyNumberFormat="1" applyFont="1" applyFill="1"/>
    <xf numFmtId="167" fontId="0" fillId="6" borderId="0" xfId="0" applyNumberFormat="1" applyFill="1"/>
    <xf numFmtId="2" fontId="0" fillId="6" borderId="0" xfId="0" applyNumberFormat="1" applyFill="1"/>
    <xf numFmtId="2" fontId="0" fillId="15" borderId="0" xfId="0" applyNumberFormat="1" applyFill="1"/>
    <xf numFmtId="2" fontId="0" fillId="0" borderId="0" xfId="0" applyNumberFormat="1" applyFill="1"/>
    <xf numFmtId="0" fontId="0" fillId="0" borderId="0" xfId="0" applyAlignment="1">
      <alignment wrapText="1"/>
    </xf>
    <xf numFmtId="4" fontId="0" fillId="6" borderId="0" xfId="0" applyNumberFormat="1" applyFill="1"/>
    <xf numFmtId="0" fontId="14" fillId="0" borderId="0" xfId="2"/>
    <xf numFmtId="0" fontId="0" fillId="0" borderId="0" xfId="3" applyNumberFormat="1" applyFont="1"/>
    <xf numFmtId="0" fontId="0" fillId="6" borderId="0" xfId="0" applyNumberFormat="1" applyFill="1"/>
    <xf numFmtId="0" fontId="0" fillId="0" borderId="0" xfId="0" applyNumberFormat="1"/>
    <xf numFmtId="0" fontId="11" fillId="13" borderId="0" xfId="0" applyFont="1" applyFill="1" applyAlignment="1">
      <alignment horizontal="center" vertical="top" wrapText="1"/>
    </xf>
    <xf numFmtId="0" fontId="1" fillId="14" borderId="0" xfId="0" applyFont="1" applyFill="1" applyAlignment="1">
      <alignment horizontal="center" vertical="top" wrapText="1"/>
    </xf>
    <xf numFmtId="0" fontId="11" fillId="16" borderId="0" xfId="0" applyFont="1" applyFill="1" applyAlignment="1">
      <alignment horizontal="center" vertical="top" wrapText="1"/>
    </xf>
    <xf numFmtId="0" fontId="11" fillId="3" borderId="0" xfId="0" applyFont="1" applyFill="1" applyAlignment="1">
      <alignment horizontal="center" vertical="top" wrapText="1"/>
    </xf>
    <xf numFmtId="0" fontId="11" fillId="17" borderId="0" xfId="0" applyFont="1" applyFill="1" applyAlignment="1">
      <alignment horizontal="center" vertical="top" wrapText="1"/>
    </xf>
    <xf numFmtId="0" fontId="11" fillId="18" borderId="0" xfId="0" applyFont="1" applyFill="1" applyAlignment="1">
      <alignment horizontal="center" vertical="top" wrapText="1"/>
    </xf>
    <xf numFmtId="0" fontId="4" fillId="6" borderId="0" xfId="0" applyFont="1" applyFill="1" applyAlignment="1">
      <alignment vertical="top"/>
    </xf>
    <xf numFmtId="0" fontId="11" fillId="8" borderId="0" xfId="0" applyFont="1" applyFill="1" applyAlignment="1">
      <alignment horizontal="left" vertical="top" wrapText="1"/>
    </xf>
    <xf numFmtId="4" fontId="0" fillId="0" borderId="0" xfId="3" applyNumberFormat="1" applyFont="1"/>
    <xf numFmtId="4" fontId="0" fillId="0" borderId="0" xfId="3" applyNumberFormat="1" applyFont="1" applyFill="1"/>
    <xf numFmtId="4" fontId="0" fillId="0" borderId="0" xfId="0" applyNumberFormat="1" applyFill="1"/>
    <xf numFmtId="4" fontId="9" fillId="6" borderId="0" xfId="0" applyNumberFormat="1" applyFont="1" applyFill="1" applyAlignment="1">
      <alignment horizontal="right" vertical="top"/>
    </xf>
    <xf numFmtId="0" fontId="1" fillId="0" borderId="0" xfId="0" applyFont="1"/>
    <xf numFmtId="0" fontId="0" fillId="0" borderId="0" xfId="0" quotePrefix="1"/>
    <xf numFmtId="0" fontId="0" fillId="0" borderId="0" xfId="0" applyAlignment="1">
      <alignment vertical="top" wrapText="1"/>
    </xf>
    <xf numFmtId="0" fontId="11" fillId="19" borderId="0" xfId="0" applyFont="1" applyFill="1" applyAlignment="1">
      <alignment vertical="top" wrapText="1"/>
    </xf>
    <xf numFmtId="0" fontId="11" fillId="11" borderId="0" xfId="0" applyFont="1" applyFill="1" applyAlignment="1">
      <alignment horizontal="center" vertical="top" wrapText="1"/>
    </xf>
    <xf numFmtId="4" fontId="0" fillId="0" borderId="0" xfId="0" quotePrefix="1" applyNumberFormat="1"/>
    <xf numFmtId="0" fontId="14" fillId="0" borderId="0" xfId="2" applyAlignment="1">
      <alignment vertical="top" wrapText="1"/>
    </xf>
    <xf numFmtId="0" fontId="14" fillId="0" borderId="0" xfId="2" applyFill="1" applyAlignment="1">
      <alignment vertical="top" wrapText="1"/>
    </xf>
    <xf numFmtId="4" fontId="0" fillId="6" borderId="0" xfId="3" applyNumberFormat="1" applyFont="1" applyFill="1"/>
    <xf numFmtId="0" fontId="0" fillId="0" borderId="0" xfId="0" applyAlignment="1">
      <alignment horizontal="right"/>
    </xf>
    <xf numFmtId="166" fontId="0" fillId="0" borderId="0" xfId="3" applyNumberFormat="1" applyFont="1"/>
    <xf numFmtId="0" fontId="0" fillId="0" borderId="0" xfId="0" applyAlignment="1">
      <alignment vertical="top" wrapText="1"/>
    </xf>
    <xf numFmtId="0" fontId="0" fillId="20" borderId="0" xfId="0" applyFill="1"/>
    <xf numFmtId="3" fontId="11" fillId="19" borderId="0" xfId="0" applyNumberFormat="1" applyFont="1" applyFill="1" applyAlignment="1">
      <alignment horizontal="center" vertical="top" wrapText="1"/>
    </xf>
    <xf numFmtId="3" fontId="0" fillId="6" borderId="0" xfId="0" applyNumberFormat="1" applyFill="1"/>
    <xf numFmtId="3" fontId="0" fillId="0" borderId="0" xfId="0" applyNumberFormat="1" applyFill="1"/>
    <xf numFmtId="3" fontId="0" fillId="6" borderId="0" xfId="3" applyNumberFormat="1" applyFont="1" applyFill="1"/>
    <xf numFmtId="1" fontId="0" fillId="0" borderId="0" xfId="0" applyNumberFormat="1"/>
    <xf numFmtId="1" fontId="18" fillId="0" borderId="0" xfId="0" applyNumberFormat="1" applyFont="1" applyFill="1"/>
    <xf numFmtId="1" fontId="0" fillId="0" borderId="0" xfId="0" applyNumberFormat="1" applyFill="1"/>
    <xf numFmtId="0" fontId="14" fillId="0" borderId="0" xfId="2" applyAlignment="1">
      <alignment vertical="top"/>
    </xf>
    <xf numFmtId="0" fontId="0" fillId="0" borderId="0" xfId="0" applyAlignment="1">
      <alignmen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ppropriations.senate.gov/imo/media/doc/FY2018%20Labor%20HHS%20Education%20Appropriations%20-%20Report%20115-150.pdf" TargetMode="External"/><Relationship Id="rId18" Type="http://schemas.openxmlformats.org/officeDocument/2006/relationships/hyperlink" Target="https://www2.ed.gov/about/overview/budget/budget19/justifications/r-highered.pdf" TargetMode="External"/><Relationship Id="rId26" Type="http://schemas.openxmlformats.org/officeDocument/2006/relationships/hyperlink" Target="http://uscode.house.gov/view.xhtml?path=/prelim@title20/chapter28/subchapter7/partD/subpart2&amp;edition=prelim" TargetMode="External"/><Relationship Id="rId39" Type="http://schemas.openxmlformats.org/officeDocument/2006/relationships/hyperlink" Target="http://uscode.house.gov/view.xhtml?path=/prelim@title42/chapter144/subchapter1/partD&amp;edition=prelim" TargetMode="External"/><Relationship Id="rId21" Type="http://schemas.openxmlformats.org/officeDocument/2006/relationships/hyperlink" Target="https://www.congress.gov/congressional-report/115th-congress/senate-report/275/1" TargetMode="External"/><Relationship Id="rId34" Type="http://schemas.openxmlformats.org/officeDocument/2006/relationships/hyperlink" Target="http://uscode.house.gov/view.xhtml?path=/prelim@title29/chapter32/subchapter1/partB/subpart3&amp;edition=prelim" TargetMode="External"/><Relationship Id="rId42" Type="http://schemas.openxmlformats.org/officeDocument/2006/relationships/hyperlink" Target="http://uscode.house.gov/view.xhtml?path=/prelim@title42/chapter6A/subchapter27&amp;edition=prelim" TargetMode="External"/><Relationship Id="rId47" Type="http://schemas.openxmlformats.org/officeDocument/2006/relationships/hyperlink" Target="http://uscode.house.gov/view.xhtml?req=granuleid:USC-prelim-title42-section247b-4&amp;num=0&amp;edition=prelim" TargetMode="External"/><Relationship Id="rId50" Type="http://schemas.openxmlformats.org/officeDocument/2006/relationships/hyperlink" Target="http://uscode.house.gov/view.xhtml?req=granuleid:USC-prelim-title20-section1463&amp;num=0&amp;edition=prelim" TargetMode="External"/><Relationship Id="rId55" Type="http://schemas.openxmlformats.org/officeDocument/2006/relationships/hyperlink" Target="http://uscode.house.gov/view.xhtml?path=/prelim@title42/chapter6A/subchapter2/partR&amp;edition=prelim" TargetMode="External"/><Relationship Id="rId63" Type="http://schemas.openxmlformats.org/officeDocument/2006/relationships/vmlDrawing" Target="../drawings/vmlDrawing1.vml"/><Relationship Id="rId7" Type="http://schemas.openxmlformats.org/officeDocument/2006/relationships/hyperlink" Target="https://www.acl.gov/sites/default/files/about-acl/2017-05/FY%202018%20ACL%20Budget%20Congressional%20Justification%20v2.pdf" TargetMode="External"/><Relationship Id="rId2" Type="http://schemas.openxmlformats.org/officeDocument/2006/relationships/hyperlink" Target="https://www.congress.gov/congressional-report/114th-congress/senate-report/274/1%20+56:6956:6856:6756:6656:6756:6856:6956:68A6956:6856:6956:6856:69A6956:6856:85" TargetMode="External"/><Relationship Id="rId16" Type="http://schemas.openxmlformats.org/officeDocument/2006/relationships/hyperlink" Target="https://www.dol.gov/sites/default/files/budget/2019/CBJ-2019-V1-03.pdf" TargetMode="External"/><Relationship Id="rId20" Type="http://schemas.openxmlformats.org/officeDocument/2006/relationships/hyperlink" Target="https://www2.ed.gov/about/overview/budget/budget19/justifications/h-specialed.pdf" TargetMode="External"/><Relationship Id="rId29" Type="http://schemas.openxmlformats.org/officeDocument/2006/relationships/hyperlink" Target="http://uscode.house.gov/view.xhtml?req=granuleid:USC-prelim-title29-section772&amp;num=0&amp;edition=prelim" TargetMode="External"/><Relationship Id="rId41" Type="http://schemas.openxmlformats.org/officeDocument/2006/relationships/hyperlink" Target="http://uscode.house.gov/view.xhtml?path=/prelim@title42/chapter144/subchapter1/partB&amp;edition=prelim" TargetMode="External"/><Relationship Id="rId54" Type="http://schemas.openxmlformats.org/officeDocument/2006/relationships/hyperlink" Target="http://uscode.house.gov/view.xhtml?path=/prelim@title42/chapter7/subchapter20/divisionA&amp;edition=prelim" TargetMode="External"/><Relationship Id="rId62" Type="http://schemas.openxmlformats.org/officeDocument/2006/relationships/printerSettings" Target="../printerSettings/printerSettings1.bin"/><Relationship Id="rId1" Type="http://schemas.openxmlformats.org/officeDocument/2006/relationships/hyperlink" Target="https://www.congress.gov/congressional-report/114th-congress/house-report/699/1" TargetMode="External"/><Relationship Id="rId6" Type="http://schemas.openxmlformats.org/officeDocument/2006/relationships/hyperlink" Target="https://www.hrsa.gov/about/budget/budgetjustification2018.pdf" TargetMode="External"/><Relationship Id="rId11" Type="http://schemas.openxmlformats.org/officeDocument/2006/relationships/hyperlink" Target="https://www2.ed.gov/about/overview/budget/budget18/justifications/i-rehab.pdf" TargetMode="External"/><Relationship Id="rId24" Type="http://schemas.openxmlformats.org/officeDocument/2006/relationships/hyperlink" Target="http://uscode.house.gov/view.xhtml?req=(title:34%20section:12621%20edition:prelim)" TargetMode="External"/><Relationship Id="rId32" Type="http://schemas.openxmlformats.org/officeDocument/2006/relationships/hyperlink" Target="http://uscode.house.gov/view.xhtml?req=granuleid%3AUSC-prelim-title29-chapter16-subchapter6&amp;saved=L3ByZWxpbUB0aXRsZTI5L2NoYXB0ZXIxNi9zdWJjaGFwdGVyNg%3D%3D%7CZ3JhbnVsZWlkOlVTQy1wcmVsaW0tdGl0bGUyOS1jaGFwdGVyMTYtc3ViY2hhcHRlcjY%3D%7C%7C%7C0%7Cfalse%7Cprelim&amp;edition=prelihttp://uscode.house.gov/view.xhtml?req=granuleid%3AUSC-prelim-title29-chapter16-subchapter6&amp;saved=L3ByZWxpbUB0aXRsZTI5L2NoYXB0ZXIxNi9zdWJjaGFwdGVyNg%3D%3D%7CZ3JhbnVsZWlkOlVTQy1wcmVsaW0tdGl0bGUyOS1jaGFwdGVyMTYtc3ViY2hhcHRlcjY%3D%7C%7C%7C0%7Cfalse%7Cprelim&amp;edition=prelim" TargetMode="External"/><Relationship Id="rId37" Type="http://schemas.openxmlformats.org/officeDocument/2006/relationships/hyperlink" Target="http://uscode.house.gov/view.xhtml?path=/prelim@title42/chapter6A/subchapter2/partR&amp;edition=prelim" TargetMode="External"/><Relationship Id="rId40" Type="http://schemas.openxmlformats.org/officeDocument/2006/relationships/hyperlink" Target="http://uscode.house.gov/view.xhtml?path=/prelim@title42/chapter144/subchapter1/partC&amp;edition=prelim" TargetMode="External"/><Relationship Id="rId45" Type="http://schemas.openxmlformats.org/officeDocument/2006/relationships/hyperlink" Target="http://uscode.house.gov/view.xhtml?path=/prelim@title52/subtitle2/chapter209/subchapter1&amp;edition=prelim" TargetMode="External"/><Relationship Id="rId53" Type="http://schemas.openxmlformats.org/officeDocument/2006/relationships/hyperlink" Target="http://uscode.house.gov/view.xhtml?req=granuleid:USC-prelim-title20-section1474&amp;num=0&amp;edition=prelim" TargetMode="External"/><Relationship Id="rId58" Type="http://schemas.openxmlformats.org/officeDocument/2006/relationships/hyperlink" Target="https://docs.house.gov/billsthisweek/20180910/Joint%20%20Statement.pdf" TargetMode="External"/><Relationship Id="rId5" Type="http://schemas.openxmlformats.org/officeDocument/2006/relationships/hyperlink" Target="https://www.dol.gov/sites/default/files/CBJ-2018-V1-03_2.pdf" TargetMode="External"/><Relationship Id="rId15" Type="http://schemas.openxmlformats.org/officeDocument/2006/relationships/hyperlink" Target="https://www.hhs.gov/sites/default/files/fy-2019-budget-in-brief.pdf" TargetMode="External"/><Relationship Id="rId23" Type="http://schemas.openxmlformats.org/officeDocument/2006/relationships/hyperlink" Target="https://appropriations.house.gov/uploadedfiles/labor_report.pdf" TargetMode="External"/><Relationship Id="rId28" Type="http://schemas.openxmlformats.org/officeDocument/2006/relationships/hyperlink" Target="http://uscode.house.gov/view.xhtml?req=granuleid:USC-prelim-title29-section732&amp;num=0&amp;edition=prelim" TargetMode="External"/><Relationship Id="rId36" Type="http://schemas.openxmlformats.org/officeDocument/2006/relationships/hyperlink" Target="http://uscode.house.gov/view.xhtml?path=/prelim@title42/chapter7/subchapter5&amp;edition=prelim" TargetMode="External"/><Relationship Id="rId49" Type="http://schemas.openxmlformats.org/officeDocument/2006/relationships/hyperlink" Target="http://uscode.house.gov/view.xhtml?req=granuleid:USC-prelim-title20-section1433&amp;num=0&amp;edition=prelim" TargetMode="External"/><Relationship Id="rId57" Type="http://schemas.openxmlformats.org/officeDocument/2006/relationships/hyperlink" Target="https://www.congress.gov/115/crpt/srpt289/CRPT-115srpt289.pdf" TargetMode="External"/><Relationship Id="rId61" Type="http://schemas.openxmlformats.org/officeDocument/2006/relationships/hyperlink" Target="https://www2.ed.gov/about/overview/budget/budget20/summary/20summary.pdf" TargetMode="External"/><Relationship Id="rId10" Type="http://schemas.openxmlformats.org/officeDocument/2006/relationships/hyperlink" Target="https://www2.ed.gov/about/overview/budget/budget18/justifications/h-specialed.pdf" TargetMode="External"/><Relationship Id="rId19" Type="http://schemas.openxmlformats.org/officeDocument/2006/relationships/hyperlink" Target="https://www2.ed.gov/about/overview/budget/budget19/justifications/i-rehab.pdf" TargetMode="External"/><Relationship Id="rId31" Type="http://schemas.openxmlformats.org/officeDocument/2006/relationships/hyperlink" Target="http://uscode.house.gov/view.xhtml?req=granuleid:USC-prelim-title29-section794e&amp;num=0&amp;edition=prelim" TargetMode="External"/><Relationship Id="rId44" Type="http://schemas.openxmlformats.org/officeDocument/2006/relationships/hyperlink" Target="http://uscode.house.gov/view.xhtml?path=/prelim@title29/chapter16/subchapter7&amp;edition=prelim" TargetMode="External"/><Relationship Id="rId52" Type="http://schemas.openxmlformats.org/officeDocument/2006/relationships/hyperlink" Target="http://uscode.house.gov/view.xhtml?req=granuleid:USC-prelim-title20-section1471&amp;num=0&amp;edition=prelim" TargetMode="External"/><Relationship Id="rId60" Type="http://schemas.openxmlformats.org/officeDocument/2006/relationships/hyperlink" Target="https://www.hhs.gov/sites/default/files/fy-2020-budget-in-brief.pdf" TargetMode="External"/><Relationship Id="rId4" Type="http://schemas.openxmlformats.org/officeDocument/2006/relationships/hyperlink" Target="https://rules.house.gov/sites/republicans.rules.house.gov/files/115/OMNI/DIVISION%20K%20-%20THUD%20SOM%20OCR%20FY17.pdf" TargetMode="External"/><Relationship Id="rId9" Type="http://schemas.openxmlformats.org/officeDocument/2006/relationships/hyperlink" Target="https://www.acf.hhs.gov/sites/default/files/olab/acf_master_cj_508_compmay_21_2017.pdf" TargetMode="External"/><Relationship Id="rId14" Type="http://schemas.openxmlformats.org/officeDocument/2006/relationships/hyperlink" Target="https://www.congress.gov/congressional-report/115th-congress/house-report/234/1" TargetMode="External"/><Relationship Id="rId22" Type="http://schemas.openxmlformats.org/officeDocument/2006/relationships/hyperlink" Target="https://www.congress.gov/congressional-report/115th-congress/house-report/704/1" TargetMode="External"/><Relationship Id="rId27" Type="http://schemas.openxmlformats.org/officeDocument/2006/relationships/hyperlink" Target="http://uscode.house.gov/view.xhtml?req=granuleid:USC-prelim-title29-section730&amp;num=0&amp;edition=prelim" TargetMode="External"/><Relationship Id="rId30" Type="http://schemas.openxmlformats.org/officeDocument/2006/relationships/hyperlink" Target="http://uscode.house.gov/view.xhtml?req=granuleid:USC-prelim-title29-section773&amp;num=0&amp;edition=prelim" TargetMode="External"/><Relationship Id="rId35" Type="http://schemas.openxmlformats.org/officeDocument/2006/relationships/hyperlink" Target="http://uscode.house.gov/view.xhtml?req=granuleid:USC-prelim-title29-section557b&amp;num=0&amp;edition=prelim" TargetMode="External"/><Relationship Id="rId43" Type="http://schemas.openxmlformats.org/officeDocument/2006/relationships/hyperlink" Target="http://uscode.house.gov/view.xhtml?path=/prelim@title42/chapter35/subchapter3/partE&amp;edition=prelim" TargetMode="External"/><Relationship Id="rId48" Type="http://schemas.openxmlformats.org/officeDocument/2006/relationships/hyperlink" Target="http://uscode.house.gov/view.xhtml?req=granuleid:USC-prelim-title20-section1411&amp;num=0&amp;edition=prelim" TargetMode="External"/><Relationship Id="rId56" Type="http://schemas.openxmlformats.org/officeDocument/2006/relationships/hyperlink" Target="http://uscode.house.gov/view.xhtml?hl=false&amp;edition=prelim&amp;req=granuleid%3AUSC-prelim-title20-section1462&amp;num=0&amp;saved=%7CMjAgVS5TLiBDb2RlIKcgMTQ2Mg%3D%3D%7CdHJlZXNvcnQ%3D%7CdHJ1ZQ%3D%3D%7C23%7Ctrue%7Cprelim" TargetMode="External"/><Relationship Id="rId64" Type="http://schemas.openxmlformats.org/officeDocument/2006/relationships/comments" Target="../comments1.xml"/><Relationship Id="rId8" Type="http://schemas.openxmlformats.org/officeDocument/2006/relationships/hyperlink" Target="https://www.cdc.gov/budget/documents/fy2018/fy-2018-cdc-congressional-justification.pdf" TargetMode="External"/><Relationship Id="rId51" Type="http://schemas.openxmlformats.org/officeDocument/2006/relationships/hyperlink" Target="http://uscode.house.gov/view.xhtml?hl=false&amp;edition=prelim&amp;req=granuleid%3AUSC-prelim-title20-section1462&amp;num=0&amp;saved=%7CMjAgVS5TLiBDb2RlIKcgMTQ2Mg%3D%3D%7CdHJlZXNvcnQ%3D%7CdHJ1ZQ%3D%3D%7C23%7Ctrue%7Cprelim" TargetMode="External"/><Relationship Id="rId3" Type="http://schemas.openxmlformats.org/officeDocument/2006/relationships/hyperlink" Target="https://rules.house.gov/sites/republicans.rules.house.gov/files/115/OMNI/DIVISION%20H-%20LABORHHS%20SOM%20OCR%20FY17.pdf" TargetMode="External"/><Relationship Id="rId12" Type="http://schemas.openxmlformats.org/officeDocument/2006/relationships/hyperlink" Target="https://www2.ed.gov/about/overview/budget/budget18/justifications/r-highered.pdf" TargetMode="External"/><Relationship Id="rId17" Type="http://schemas.openxmlformats.org/officeDocument/2006/relationships/hyperlink" Target="https://www.dol.gov/sites/default/files/budget/2019/CBJ-2019-V3-03.pdf" TargetMode="External"/><Relationship Id="rId25" Type="http://schemas.openxmlformats.org/officeDocument/2006/relationships/hyperlink" Target="http://uscode.house.gov/view.xhtml?hl=false&amp;edition=prelim&amp;path=%2Fprelim%40title20%2Fchapter33%2Fsubchapter2&amp;req=granuleid%3AUSC-prelim-title20-section1419&amp;num=0&amp;saved=L3ByZWxpbUB0aXRsZTIwL2NoYXB0ZXIzMy9zdWJjaGFwdGVyMg%3D%3D%7CZ3JhbnVsZWlkOlVTQy1wcmVsaW0tdGl0bGUyMC1jaGFwdGVyMzMtc3ViY2hhcHRlcjI%3D%7C%7C%7C0%7Cfalse%7Cprelim" TargetMode="External"/><Relationship Id="rId33" Type="http://schemas.openxmlformats.org/officeDocument/2006/relationships/hyperlink" Target="http://uscode.house.gov/view.xhtml?path=/prelim@title29/chapter32/subchapter1/partB/subpart2&amp;edition=prelim" TargetMode="External"/><Relationship Id="rId38" Type="http://schemas.openxmlformats.org/officeDocument/2006/relationships/hyperlink" Target="http://uscode.house.gov/view.xhtml?path=/prelim@title42/chapter144/subchapter1/partE&amp;edition=prelim" TargetMode="External"/><Relationship Id="rId46" Type="http://schemas.openxmlformats.org/officeDocument/2006/relationships/hyperlink" Target="http://uscode.house.gov/view.xhtml?req=granuleid:USC-prelim-title29-section3003&amp;num=0&amp;edition=prelim" TargetMode="External"/><Relationship Id="rId59" Type="http://schemas.openxmlformats.org/officeDocument/2006/relationships/hyperlink" Target="https://www.dol.gov/sites/dolgov/files/general/budget/FY2020BIB.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4"/>
  <sheetViews>
    <sheetView tabSelected="1" workbookViewId="0">
      <pane ySplit="1" topLeftCell="A5" activePane="bottomLeft" state="frozen"/>
      <selection pane="bottomLeft" activeCell="AS5" sqref="AS5"/>
    </sheetView>
  </sheetViews>
  <sheetFormatPr defaultRowHeight="14.4" x14ac:dyDescent="0.3"/>
  <cols>
    <col min="1" max="1" width="41.33203125" customWidth="1"/>
    <col min="2" max="2" width="6.33203125" hidden="1" customWidth="1"/>
    <col min="3" max="3" width="8.6640625" hidden="1" customWidth="1"/>
    <col min="4" max="4" width="6.33203125" hidden="1" customWidth="1"/>
    <col min="5" max="5" width="9" hidden="1" customWidth="1"/>
    <col min="6" max="7" width="8.88671875" hidden="1" customWidth="1"/>
    <col min="8" max="8" width="9.109375" hidden="1" customWidth="1"/>
    <col min="9" max="9" width="6.33203125" hidden="1" customWidth="1"/>
    <col min="10" max="10" width="10" hidden="1" customWidth="1"/>
    <col min="11" max="11" width="10.6640625" style="41" hidden="1" customWidth="1"/>
    <col min="12" max="12" width="6.33203125" hidden="1" customWidth="1"/>
    <col min="13" max="13" width="7.6640625" hidden="1" customWidth="1"/>
    <col min="14" max="14" width="6.33203125" hidden="1" customWidth="1"/>
    <col min="15" max="15" width="10" hidden="1" customWidth="1"/>
    <col min="16" max="16" width="8.44140625" hidden="1" customWidth="1"/>
    <col min="17" max="17" width="10" hidden="1" customWidth="1"/>
    <col min="18" max="18" width="10.33203125" hidden="1" customWidth="1"/>
    <col min="19" max="19" width="11.88671875" hidden="1" customWidth="1"/>
    <col min="20" max="20" width="9.33203125" hidden="1" customWidth="1"/>
    <col min="21" max="21" width="9.6640625" hidden="1" customWidth="1"/>
    <col min="22" max="22" width="11.88671875" hidden="1" customWidth="1"/>
    <col min="23" max="23" width="13.33203125" hidden="1" customWidth="1"/>
    <col min="24" max="24" width="11.88671875" hidden="1" customWidth="1"/>
    <col min="25" max="25" width="9.6640625" hidden="1" customWidth="1"/>
    <col min="26" max="26" width="9.88671875" hidden="1" customWidth="1"/>
    <col min="27" max="27" width="10.5546875" hidden="1" customWidth="1"/>
    <col min="28" max="28" width="9.44140625" hidden="1" customWidth="1"/>
    <col min="29" max="29" width="10.33203125" hidden="1" customWidth="1"/>
    <col min="30" max="30" width="9.5546875" hidden="1" customWidth="1"/>
    <col min="31" max="31" width="0.33203125" customWidth="1"/>
    <col min="32" max="32" width="10.109375" hidden="1" customWidth="1"/>
    <col min="33" max="33" width="9.44140625" hidden="1" customWidth="1"/>
    <col min="34" max="34" width="8.88671875" hidden="1" customWidth="1"/>
    <col min="35" max="35" width="10.109375" hidden="1" customWidth="1"/>
    <col min="36" max="36" width="12.33203125" hidden="1" customWidth="1"/>
    <col min="37" max="37" width="3.6640625" hidden="1" customWidth="1"/>
    <col min="38" max="38" width="9.33203125" style="58" customWidth="1"/>
    <col min="39" max="39" width="4.109375" hidden="1" customWidth="1"/>
    <col min="40" max="40" width="11.109375" hidden="1" customWidth="1"/>
    <col min="41" max="41" width="11" customWidth="1"/>
    <col min="42" max="42" width="10.88671875" customWidth="1"/>
    <col min="43" max="43" width="0" hidden="1" customWidth="1"/>
  </cols>
  <sheetData>
    <row r="1" spans="1:44" ht="46.5" customHeight="1" x14ac:dyDescent="0.3">
      <c r="A1" s="1" t="s">
        <v>0</v>
      </c>
      <c r="B1" s="29" t="s">
        <v>1</v>
      </c>
      <c r="C1" s="30" t="s">
        <v>2</v>
      </c>
      <c r="D1" s="31" t="s">
        <v>3</v>
      </c>
      <c r="E1" s="32" t="s">
        <v>47</v>
      </c>
      <c r="F1" s="33" t="s">
        <v>45</v>
      </c>
      <c r="G1" s="34" t="s">
        <v>48</v>
      </c>
      <c r="H1" s="33" t="s">
        <v>44</v>
      </c>
      <c r="I1" s="35" t="s">
        <v>46</v>
      </c>
      <c r="J1" s="39" t="s">
        <v>53</v>
      </c>
      <c r="K1" s="40" t="s">
        <v>51</v>
      </c>
      <c r="L1" s="39" t="s">
        <v>53</v>
      </c>
      <c r="M1" s="50" t="s">
        <v>52</v>
      </c>
      <c r="N1" s="39" t="s">
        <v>54</v>
      </c>
      <c r="O1" s="80" t="s">
        <v>59</v>
      </c>
      <c r="P1" s="77" t="s">
        <v>65</v>
      </c>
      <c r="Q1" s="33" t="s">
        <v>60</v>
      </c>
      <c r="R1" s="33" t="s">
        <v>64</v>
      </c>
      <c r="S1" s="78" t="s">
        <v>74</v>
      </c>
      <c r="T1" s="33" t="s">
        <v>63</v>
      </c>
      <c r="U1" s="79" t="s">
        <v>77</v>
      </c>
      <c r="V1" s="33" t="s">
        <v>63</v>
      </c>
      <c r="W1" s="80" t="s">
        <v>78</v>
      </c>
      <c r="X1" s="33" t="s">
        <v>63</v>
      </c>
      <c r="Y1" s="81" t="s">
        <v>89</v>
      </c>
      <c r="Z1" s="82" t="s">
        <v>88</v>
      </c>
      <c r="AA1" s="33" t="s">
        <v>93</v>
      </c>
      <c r="AB1" s="57" t="s">
        <v>92</v>
      </c>
      <c r="AC1" s="93" t="s">
        <v>94</v>
      </c>
      <c r="AD1" s="33" t="s">
        <v>119</v>
      </c>
      <c r="AE1" t="s">
        <v>95</v>
      </c>
      <c r="AF1" s="92" t="s">
        <v>116</v>
      </c>
      <c r="AG1" s="84" t="s">
        <v>98</v>
      </c>
      <c r="AH1" t="s">
        <v>95</v>
      </c>
      <c r="AI1" s="92" t="s">
        <v>113</v>
      </c>
      <c r="AJ1" s="84" t="s">
        <v>98</v>
      </c>
      <c r="AL1" s="102" t="s">
        <v>126</v>
      </c>
      <c r="AM1" s="71" t="s">
        <v>117</v>
      </c>
      <c r="AN1" s="84" t="s">
        <v>98</v>
      </c>
      <c r="AO1" s="34" t="s">
        <v>127</v>
      </c>
      <c r="AP1" s="33" t="s">
        <v>120</v>
      </c>
      <c r="AQ1" t="s">
        <v>125</v>
      </c>
    </row>
    <row r="2" spans="1:44" ht="18" x14ac:dyDescent="0.3">
      <c r="A2" s="5" t="s">
        <v>4</v>
      </c>
      <c r="B2" s="6"/>
      <c r="C2" s="7"/>
      <c r="D2" s="7"/>
      <c r="E2" s="7"/>
      <c r="F2" s="7"/>
      <c r="G2" s="7"/>
      <c r="H2" s="7"/>
      <c r="I2" s="7"/>
      <c r="J2" s="7"/>
      <c r="K2" s="44"/>
      <c r="L2" s="7"/>
      <c r="M2" s="46"/>
      <c r="N2" s="46"/>
      <c r="O2" s="46"/>
      <c r="P2" s="46"/>
      <c r="Q2" s="46"/>
      <c r="R2" s="46"/>
      <c r="S2" s="46"/>
      <c r="T2" s="46"/>
      <c r="U2" s="46"/>
      <c r="V2" s="46"/>
      <c r="W2" s="46"/>
      <c r="X2" s="46"/>
      <c r="Y2" s="46"/>
      <c r="Z2" s="46"/>
      <c r="AA2" s="46"/>
      <c r="AB2" s="46"/>
      <c r="AC2" s="46"/>
      <c r="AD2" s="46"/>
      <c r="AE2" s="46"/>
      <c r="AF2" s="46"/>
      <c r="AG2" s="46"/>
      <c r="AH2" s="46"/>
      <c r="AI2" s="46"/>
      <c r="AJ2" s="46"/>
      <c r="AK2" s="46"/>
      <c r="AL2" s="103"/>
      <c r="AM2" s="46"/>
      <c r="AN2" s="46"/>
      <c r="AO2" s="103"/>
      <c r="AP2" s="103"/>
    </row>
    <row r="3" spans="1:44" ht="28.8" x14ac:dyDescent="0.3">
      <c r="A3" s="8" t="s">
        <v>109</v>
      </c>
      <c r="B3" s="9"/>
      <c r="C3" s="10"/>
      <c r="D3" s="10"/>
      <c r="E3" s="21"/>
      <c r="F3" s="26"/>
      <c r="G3" s="26"/>
      <c r="H3" s="26"/>
      <c r="I3" s="26"/>
      <c r="J3" s="26"/>
      <c r="K3" s="43"/>
      <c r="L3" s="26"/>
      <c r="N3" s="26"/>
      <c r="AM3" s="63"/>
    </row>
    <row r="4" spans="1:44" x14ac:dyDescent="0.3">
      <c r="A4" s="95" t="s">
        <v>5</v>
      </c>
      <c r="B4" s="3">
        <v>770.81</v>
      </c>
      <c r="C4" s="4">
        <v>730.62</v>
      </c>
      <c r="D4" s="4">
        <v>766.08</v>
      </c>
      <c r="E4" s="4">
        <v>776.73599999999999</v>
      </c>
      <c r="F4" s="25">
        <f>SUM(E4/D4)*100-100</f>
        <v>1.3909774436090032</v>
      </c>
      <c r="G4" s="26">
        <v>815.55600000000004</v>
      </c>
      <c r="H4" s="25">
        <f>SUM(G4/E4)*100-100</f>
        <v>4.9978371029538948</v>
      </c>
      <c r="I4" s="4">
        <v>842.4</v>
      </c>
      <c r="J4" s="36">
        <f>SUM(I4/G4)*100-100</f>
        <v>3.2914968438709167</v>
      </c>
      <c r="K4" s="43">
        <v>782</v>
      </c>
      <c r="L4" s="36">
        <f>SUM(K4/G4)*100-100</f>
        <v>-4.114493670575655</v>
      </c>
      <c r="M4">
        <v>815.55600000000004</v>
      </c>
      <c r="N4" s="36">
        <f>Q4</f>
        <v>0</v>
      </c>
      <c r="O4">
        <v>815.55600000000004</v>
      </c>
      <c r="P4">
        <v>815.35900000000004</v>
      </c>
      <c r="Q4" s="64">
        <f>SUM(O4/G4)*100-100</f>
        <v>0</v>
      </c>
      <c r="R4">
        <v>490.37</v>
      </c>
      <c r="S4" s="48">
        <v>490.37</v>
      </c>
      <c r="T4" s="64">
        <f>(S4-O4)/O4</f>
        <v>-0.39872921050179266</v>
      </c>
      <c r="U4">
        <v>776.73599999999999</v>
      </c>
      <c r="V4" s="64">
        <f>(U4-O4)/O4</f>
        <v>-4.7599429101128611E-2</v>
      </c>
      <c r="W4">
        <v>815.55600000000004</v>
      </c>
      <c r="X4" s="62">
        <f>(W4-O4)/O4</f>
        <v>0</v>
      </c>
      <c r="Y4" s="74">
        <v>814.85299999999995</v>
      </c>
      <c r="Z4">
        <v>490.37</v>
      </c>
      <c r="AA4" s="64">
        <f>(Z4-Y4)/Y4</f>
        <v>-0.3982104747727504</v>
      </c>
      <c r="AB4" t="s">
        <v>86</v>
      </c>
      <c r="AC4" s="59">
        <v>845.55600000000004</v>
      </c>
      <c r="AD4" s="99">
        <f>(AC4-O4)/O4</f>
        <v>3.6784721098244634E-2</v>
      </c>
      <c r="AE4" s="49">
        <v>78</v>
      </c>
      <c r="AF4" s="49">
        <v>845.55600000000004</v>
      </c>
      <c r="AG4" s="64">
        <f>(AF4-AC4)/AC4</f>
        <v>0</v>
      </c>
      <c r="AH4">
        <v>5</v>
      </c>
      <c r="AI4" s="59">
        <v>845.55600000000004</v>
      </c>
      <c r="AJ4" s="64">
        <f>(AI4-AC4)/AC4</f>
        <v>0</v>
      </c>
      <c r="AK4">
        <v>21</v>
      </c>
      <c r="AL4" s="104">
        <v>845.55600000000004</v>
      </c>
      <c r="AM4" s="63">
        <v>482</v>
      </c>
      <c r="AN4" s="62">
        <f>(AL4-AC4)/AC4</f>
        <v>0</v>
      </c>
      <c r="AO4" s="106">
        <v>845.55600000000004</v>
      </c>
      <c r="AP4" s="64">
        <f>(AO4-AL4)/AL4</f>
        <v>0</v>
      </c>
      <c r="AQ4">
        <v>8</v>
      </c>
      <c r="AR4" s="73"/>
    </row>
    <row r="5" spans="1:44" x14ac:dyDescent="0.3">
      <c r="A5" s="95" t="s">
        <v>6</v>
      </c>
      <c r="B5" s="12">
        <v>826</v>
      </c>
      <c r="C5" s="4">
        <v>781.37</v>
      </c>
      <c r="D5" s="4">
        <v>820.43</v>
      </c>
      <c r="E5" s="4">
        <v>831.84199999999998</v>
      </c>
      <c r="F5" s="25">
        <f>SUM(E5/D5)*100-100</f>
        <v>1.3909779018319739</v>
      </c>
      <c r="G5" s="26">
        <v>873.41600000000005</v>
      </c>
      <c r="H5" s="25">
        <f t="shared" ref="H5:H50" si="0">SUM(G5/E5)*100-100</f>
        <v>4.9978241060201469</v>
      </c>
      <c r="I5" s="4">
        <v>902.1</v>
      </c>
      <c r="J5" s="36">
        <f>SUM(I5/G5)*100-100</f>
        <v>3.2841166179689907</v>
      </c>
      <c r="K5" s="43">
        <v>838</v>
      </c>
      <c r="L5" s="36">
        <f>SUM(K5/G5)*100-100</f>
        <v>-4.0548833545527145</v>
      </c>
      <c r="M5">
        <v>873.41600000000005</v>
      </c>
      <c r="N5" s="36">
        <f>SUM(M5/G5)*100-100</f>
        <v>0</v>
      </c>
      <c r="O5" s="63">
        <v>873.41600000000005</v>
      </c>
      <c r="P5" s="63">
        <v>871.75599999999997</v>
      </c>
      <c r="Q5" s="64">
        <f>SUM(O5/G5)*100-100</f>
        <v>0</v>
      </c>
      <c r="R5">
        <v>523.66700000000003</v>
      </c>
      <c r="S5" s="48">
        <v>523.66700000000003</v>
      </c>
      <c r="T5" s="64">
        <f>(S5-O5)/O5</f>
        <v>-0.40043805013876549</v>
      </c>
      <c r="U5" s="63">
        <v>831.84199999999998</v>
      </c>
      <c r="V5" s="64">
        <f>(U5-O5)/O5</f>
        <v>-4.7599311210236667E-2</v>
      </c>
      <c r="W5">
        <v>873.41600000000005</v>
      </c>
      <c r="X5" s="62">
        <f t="shared" ref="X5:X48" si="1">(W5-O5)/O5</f>
        <v>0</v>
      </c>
      <c r="Y5" s="74">
        <v>867.48500000000001</v>
      </c>
      <c r="Z5">
        <v>523.66700000000003</v>
      </c>
      <c r="AA5" s="64">
        <f>(Z5-Y5)/Y5</f>
        <v>-0.39633884159380273</v>
      </c>
      <c r="AB5" t="s">
        <v>84</v>
      </c>
      <c r="AC5" s="59">
        <v>903.41600000000005</v>
      </c>
      <c r="AD5" s="99">
        <f t="shared" ref="AD5:AD52" si="2">(AC5-O5)/O5</f>
        <v>3.4347893787152972E-2</v>
      </c>
      <c r="AE5" s="49">
        <v>78</v>
      </c>
      <c r="AF5" s="49">
        <v>903.41600000000005</v>
      </c>
      <c r="AG5" s="64">
        <f t="shared" ref="AG5:AG48" si="3">(AF5-AC5)/AC5</f>
        <v>0</v>
      </c>
      <c r="AH5">
        <v>6</v>
      </c>
      <c r="AI5" s="59">
        <v>903.41600000000005</v>
      </c>
      <c r="AJ5" s="64">
        <f t="shared" ref="AJ5:AJ48" si="4">(AI5-AC5)/AC5</f>
        <v>0</v>
      </c>
      <c r="AK5">
        <v>21</v>
      </c>
      <c r="AL5" s="104">
        <v>903.41600000000005</v>
      </c>
      <c r="AM5" s="63">
        <v>482</v>
      </c>
      <c r="AN5" s="62">
        <f t="shared" ref="AN5:AN48" si="5">(AL5-AC5)/AC5</f>
        <v>0</v>
      </c>
      <c r="AO5" s="106">
        <v>903.41600000000005</v>
      </c>
      <c r="AP5" s="64">
        <f t="shared" ref="AP5:AP6" si="6">(AO5-AL5)/AL5</f>
        <v>0</v>
      </c>
      <c r="AQ5">
        <v>8</v>
      </c>
    </row>
    <row r="6" spans="1:44" x14ac:dyDescent="0.3">
      <c r="A6" s="95" t="s">
        <v>7</v>
      </c>
      <c r="B6" s="3">
        <v>38.869999999999997</v>
      </c>
      <c r="C6" s="13">
        <v>36.840000000000003</v>
      </c>
      <c r="D6" s="4">
        <v>37.744999999999997</v>
      </c>
      <c r="E6" s="4">
        <v>38.5</v>
      </c>
      <c r="F6" s="25">
        <f>SUM(E6/D6)*100-100</f>
        <v>2.0002649357530942</v>
      </c>
      <c r="G6" s="26">
        <v>38.203000000000003</v>
      </c>
      <c r="H6" s="25">
        <f t="shared" si="0"/>
        <v>-0.77142857142857224</v>
      </c>
      <c r="I6" s="4">
        <v>38</v>
      </c>
      <c r="J6" s="36">
        <f>SUM(I6/G6)*100-100</f>
        <v>-0.53137188178939709</v>
      </c>
      <c r="K6" s="43">
        <v>38</v>
      </c>
      <c r="L6" s="36">
        <f>SUM(K6/G6)*100-100</f>
        <v>-0.53137188178939709</v>
      </c>
      <c r="M6" s="26">
        <v>38.203000000000003</v>
      </c>
      <c r="N6" s="36">
        <f>SUM(M6/G6)*100-100</f>
        <v>0</v>
      </c>
      <c r="O6">
        <v>38.203000000000003</v>
      </c>
      <c r="P6">
        <v>38.130000000000003</v>
      </c>
      <c r="Q6" s="64">
        <f>SUM(O6/G6)*100-100</f>
        <v>0</v>
      </c>
      <c r="R6">
        <v>27.202999999999999</v>
      </c>
      <c r="S6" s="48">
        <v>27.202999999999999</v>
      </c>
      <c r="T6" s="64">
        <f>(S6-O6)/O6</f>
        <v>-0.28793550244745186</v>
      </c>
      <c r="U6">
        <v>36.799999999999997</v>
      </c>
      <c r="V6" s="64">
        <f>(U6-O6)/O6</f>
        <v>-3.6724864539434222E-2</v>
      </c>
      <c r="W6">
        <v>38.203000000000003</v>
      </c>
      <c r="X6" s="62">
        <f t="shared" si="1"/>
        <v>0</v>
      </c>
      <c r="Y6" s="74">
        <v>37.944000000000003</v>
      </c>
      <c r="Z6">
        <v>27</v>
      </c>
      <c r="AA6" s="64">
        <f>(Z6-Y6)/Y6</f>
        <v>-0.2884250474383302</v>
      </c>
      <c r="AB6" t="s">
        <v>85</v>
      </c>
      <c r="AC6" s="59">
        <v>38.203000000000003</v>
      </c>
      <c r="AD6" s="99">
        <f t="shared" si="2"/>
        <v>0</v>
      </c>
      <c r="AE6" s="49">
        <v>90</v>
      </c>
      <c r="AF6" s="49">
        <v>38.203000000000003</v>
      </c>
      <c r="AG6" s="64">
        <f t="shared" si="3"/>
        <v>0</v>
      </c>
      <c r="AH6">
        <v>16</v>
      </c>
      <c r="AI6" s="59">
        <v>38.203000000000003</v>
      </c>
      <c r="AJ6" s="64">
        <f t="shared" si="4"/>
        <v>0</v>
      </c>
      <c r="AK6">
        <v>37</v>
      </c>
      <c r="AL6" s="104">
        <v>38.203000000000003</v>
      </c>
      <c r="AM6" s="63">
        <v>494</v>
      </c>
      <c r="AN6" s="62">
        <f t="shared" si="5"/>
        <v>0</v>
      </c>
      <c r="AO6">
        <v>27</v>
      </c>
      <c r="AP6" s="64">
        <f t="shared" si="6"/>
        <v>-0.29324922126534569</v>
      </c>
      <c r="AQ6">
        <v>39</v>
      </c>
    </row>
    <row r="7" spans="1:44" ht="18" x14ac:dyDescent="0.3">
      <c r="A7" s="83" t="s">
        <v>8</v>
      </c>
      <c r="B7" s="14"/>
      <c r="C7" s="15"/>
      <c r="D7" s="15"/>
      <c r="E7" s="15"/>
      <c r="F7" s="27"/>
      <c r="G7" s="7"/>
      <c r="H7" s="27"/>
      <c r="I7" s="15"/>
      <c r="J7" s="37"/>
      <c r="K7" s="44"/>
      <c r="L7" s="7"/>
      <c r="M7" s="46"/>
      <c r="N7" s="37"/>
      <c r="O7" s="46"/>
      <c r="P7" s="46"/>
      <c r="Q7" s="65"/>
      <c r="R7" s="7"/>
      <c r="S7" s="68"/>
      <c r="T7" s="67"/>
      <c r="U7" s="46"/>
      <c r="V7" s="66"/>
      <c r="W7" s="46"/>
      <c r="X7" s="46"/>
      <c r="Y7" s="75"/>
      <c r="Z7" s="75"/>
      <c r="AA7" s="75"/>
      <c r="AB7" s="75"/>
      <c r="AC7" s="72"/>
      <c r="AD7" s="75"/>
      <c r="AE7" s="75"/>
      <c r="AF7" s="75"/>
      <c r="AG7" s="66"/>
      <c r="AH7" s="46"/>
      <c r="AI7" s="97"/>
      <c r="AJ7" s="66"/>
      <c r="AL7" s="103"/>
      <c r="AM7" s="66"/>
      <c r="AN7" s="66"/>
      <c r="AO7" s="103"/>
      <c r="AP7" s="67"/>
    </row>
    <row r="8" spans="1:44" x14ac:dyDescent="0.3">
      <c r="A8" s="8" t="s">
        <v>10</v>
      </c>
      <c r="B8" s="3"/>
      <c r="C8" s="4"/>
      <c r="D8" s="4"/>
      <c r="E8" s="4"/>
      <c r="F8" s="10"/>
      <c r="G8" s="4"/>
      <c r="H8" s="25"/>
      <c r="I8" s="4"/>
      <c r="J8" s="36"/>
      <c r="K8" s="43"/>
      <c r="L8" s="36" t="s">
        <v>9</v>
      </c>
      <c r="N8" s="36" t="s">
        <v>9</v>
      </c>
      <c r="Q8" s="64"/>
      <c r="S8" s="48"/>
      <c r="T8" s="64"/>
      <c r="V8" s="64"/>
      <c r="Y8" s="76"/>
      <c r="AA8" s="64"/>
      <c r="AC8" s="59"/>
      <c r="AD8" s="64"/>
      <c r="AG8" s="64"/>
      <c r="AI8" s="59"/>
      <c r="AJ8" s="64"/>
      <c r="AL8" s="104"/>
      <c r="AM8" s="63"/>
      <c r="AN8" s="62"/>
      <c r="AP8" s="64"/>
    </row>
    <row r="9" spans="1:44" x14ac:dyDescent="0.3">
      <c r="A9" s="95" t="s">
        <v>11</v>
      </c>
      <c r="B9" s="3">
        <v>646</v>
      </c>
      <c r="C9" s="13">
        <f>SUM(B9*0.95)</f>
        <v>613.69999999999993</v>
      </c>
      <c r="D9" s="4">
        <v>634</v>
      </c>
      <c r="E9" s="4">
        <v>637</v>
      </c>
      <c r="F9" s="25">
        <f>SUM(E9/D9)*100-100</f>
        <v>0.47318611987381587</v>
      </c>
      <c r="G9" s="4">
        <v>638.20000000000005</v>
      </c>
      <c r="H9" s="25">
        <f>SUM(G9/E9)*100-100</f>
        <v>0.18838304552591012</v>
      </c>
      <c r="I9" s="4">
        <v>638</v>
      </c>
      <c r="J9" s="36">
        <f>SUM(I9/G9)*100-100</f>
        <v>-3.1338138514584557E-2</v>
      </c>
      <c r="K9" s="43">
        <v>641.70000000000005</v>
      </c>
      <c r="L9" s="36">
        <f>SUM(K9/G9)*100-100</f>
        <v>0.54841742400502369</v>
      </c>
      <c r="M9">
        <v>638.20000000000005</v>
      </c>
      <c r="N9" s="36">
        <f>SUM(M9/G9)*100-100</f>
        <v>0</v>
      </c>
      <c r="O9">
        <v>641.70000000000005</v>
      </c>
      <c r="P9">
        <v>636.98699999999997</v>
      </c>
      <c r="Q9" s="64">
        <f>SUM(O4/G4)*100-100</f>
        <v>0</v>
      </c>
      <c r="R9">
        <v>667</v>
      </c>
      <c r="S9" s="48">
        <v>666.98699999999997</v>
      </c>
      <c r="T9" s="64">
        <f>(S9-O9)/O9</f>
        <v>3.9406264609630544E-2</v>
      </c>
      <c r="U9">
        <v>641.70000000000005</v>
      </c>
      <c r="V9" s="64">
        <f>(U9-O9)/O9</f>
        <v>0</v>
      </c>
      <c r="W9">
        <v>641.70000000000005</v>
      </c>
      <c r="X9" s="62">
        <f t="shared" si="1"/>
        <v>0</v>
      </c>
      <c r="Y9" s="74">
        <v>637.34199999999998</v>
      </c>
      <c r="Z9">
        <v>627.70000000000005</v>
      </c>
      <c r="AA9" s="64">
        <f>(Z9-Y9)/Y9</f>
        <v>-1.5128455366192624E-2</v>
      </c>
      <c r="AB9" t="s">
        <v>96</v>
      </c>
      <c r="AC9" s="59">
        <v>651.70000000000005</v>
      </c>
      <c r="AD9" s="99">
        <f t="shared" si="2"/>
        <v>1.5583606046439146E-2</v>
      </c>
      <c r="AE9" s="49">
        <v>96</v>
      </c>
      <c r="AF9" s="49">
        <v>655</v>
      </c>
      <c r="AG9" s="64">
        <f t="shared" si="3"/>
        <v>5.063679607181148E-3</v>
      </c>
      <c r="AH9">
        <v>24</v>
      </c>
      <c r="AI9" s="49">
        <v>677.7</v>
      </c>
      <c r="AJ9" s="64">
        <f t="shared" si="4"/>
        <v>3.9895657511124748E-2</v>
      </c>
      <c r="AK9">
        <v>50</v>
      </c>
      <c r="AL9" s="104">
        <v>677.7</v>
      </c>
      <c r="AM9" s="63">
        <v>500</v>
      </c>
      <c r="AN9" s="62">
        <f t="shared" si="5"/>
        <v>3.9895657511124748E-2</v>
      </c>
      <c r="AO9">
        <v>661</v>
      </c>
      <c r="AP9" s="64">
        <f>(AO9-ROUND(AL9,0))/ROUND(AL9,0)</f>
        <v>-2.5073746312684365E-2</v>
      </c>
      <c r="AQ9">
        <v>29</v>
      </c>
      <c r="AR9" s="73"/>
    </row>
    <row r="10" spans="1:44" x14ac:dyDescent="0.3">
      <c r="A10" s="95" t="s">
        <v>12</v>
      </c>
      <c r="B10" s="3">
        <v>47.14</v>
      </c>
      <c r="C10" s="13">
        <f>SUM(B10*0.95)</f>
        <v>44.783000000000001</v>
      </c>
      <c r="D10" s="4">
        <v>47.218000000000004</v>
      </c>
      <c r="E10" s="4">
        <v>47.098999999999997</v>
      </c>
      <c r="F10" s="25">
        <f>SUM(E10/D10)*100-100</f>
        <v>-0.25202253377950967</v>
      </c>
      <c r="G10" s="4">
        <v>47.098999999999997</v>
      </c>
      <c r="H10" s="25">
        <f t="shared" si="0"/>
        <v>0</v>
      </c>
      <c r="I10" s="4">
        <v>47</v>
      </c>
      <c r="J10" s="36">
        <f>SUM(I10/G10)*100-100</f>
        <v>-0.21019554555297759</v>
      </c>
      <c r="K10" s="43">
        <v>47.098999999999997</v>
      </c>
      <c r="L10" s="36">
        <f>SUM(K10/G10)*100-100</f>
        <v>0</v>
      </c>
      <c r="M10">
        <v>47.098999999999997</v>
      </c>
      <c r="N10" s="36">
        <f>SUM(M10/G10)*100-100</f>
        <v>0</v>
      </c>
      <c r="O10">
        <v>47.098999999999997</v>
      </c>
      <c r="P10">
        <v>47.009</v>
      </c>
      <c r="Q10" s="64">
        <f>SUM(O4/G4)*100-100</f>
        <v>0</v>
      </c>
      <c r="R10">
        <v>0</v>
      </c>
      <c r="S10" s="48">
        <v>0</v>
      </c>
      <c r="T10" s="64">
        <f>(S10-O10)/O10</f>
        <v>-1</v>
      </c>
      <c r="U10">
        <v>47.098999999999997</v>
      </c>
      <c r="V10" s="64">
        <f>(U10-O10)/O10</f>
        <v>0</v>
      </c>
      <c r="W10">
        <v>47.098999999999997</v>
      </c>
      <c r="X10" s="62">
        <f t="shared" si="1"/>
        <v>0</v>
      </c>
      <c r="Y10" s="74">
        <v>46.779000000000003</v>
      </c>
      <c r="Z10">
        <v>0</v>
      </c>
      <c r="AA10" s="64">
        <f>(Z10-Y10)/Y10</f>
        <v>-1</v>
      </c>
      <c r="AB10" t="s">
        <v>96</v>
      </c>
      <c r="AC10" s="59">
        <v>49.098999999999997</v>
      </c>
      <c r="AD10" s="99">
        <f t="shared" si="2"/>
        <v>4.2463746576360435E-2</v>
      </c>
      <c r="AE10" s="49">
        <v>96</v>
      </c>
      <c r="AF10" s="49">
        <v>52.098999999999997</v>
      </c>
      <c r="AG10" s="64">
        <f t="shared" si="3"/>
        <v>6.1101040754394188E-2</v>
      </c>
      <c r="AH10">
        <v>27</v>
      </c>
      <c r="AI10" s="49">
        <v>49.098999999999997</v>
      </c>
      <c r="AJ10" s="64">
        <f t="shared" si="4"/>
        <v>0</v>
      </c>
      <c r="AK10">
        <v>51</v>
      </c>
      <c r="AL10" s="104">
        <v>50.598999999999997</v>
      </c>
      <c r="AM10" s="63">
        <v>421</v>
      </c>
      <c r="AN10" s="62">
        <f t="shared" si="5"/>
        <v>3.0550520377197094E-2</v>
      </c>
      <c r="AO10">
        <v>0</v>
      </c>
      <c r="AP10" s="64">
        <f>(AO10-ROUND(AL10,0))/ROUND(AL10,0)</f>
        <v>-1</v>
      </c>
      <c r="AQ10">
        <v>29</v>
      </c>
    </row>
    <row r="11" spans="1:44" x14ac:dyDescent="0.3">
      <c r="A11" s="8" t="s">
        <v>13</v>
      </c>
      <c r="B11" s="3"/>
      <c r="C11" s="4"/>
      <c r="D11" s="4"/>
      <c r="E11" s="4"/>
      <c r="F11" s="25" t="s">
        <v>9</v>
      </c>
      <c r="G11" s="4"/>
      <c r="H11" s="25"/>
      <c r="I11" s="4"/>
      <c r="J11" s="36" t="s">
        <v>9</v>
      </c>
      <c r="K11" s="43"/>
      <c r="L11" s="36" t="s">
        <v>9</v>
      </c>
      <c r="N11" s="36" t="s">
        <v>9</v>
      </c>
      <c r="Q11" s="64"/>
      <c r="S11" s="48"/>
      <c r="T11" s="64"/>
      <c r="V11" s="64"/>
      <c r="Y11" s="76"/>
      <c r="AA11" s="64"/>
      <c r="AC11" s="59"/>
      <c r="AD11" s="64"/>
      <c r="AG11" s="64"/>
      <c r="AI11" s="49"/>
      <c r="AJ11" s="64"/>
      <c r="AL11" s="104"/>
      <c r="AM11" s="63"/>
      <c r="AN11" s="62"/>
      <c r="AP11" s="64"/>
    </row>
    <row r="12" spans="1:44" x14ac:dyDescent="0.3">
      <c r="A12" s="11" t="s">
        <v>40</v>
      </c>
      <c r="B12" s="3"/>
      <c r="C12" s="13"/>
      <c r="D12" s="4"/>
      <c r="E12" s="4"/>
      <c r="F12" s="25" t="s">
        <v>9</v>
      </c>
      <c r="G12" s="4"/>
      <c r="H12" s="25"/>
      <c r="I12" s="4"/>
      <c r="J12" s="36" t="s">
        <v>9</v>
      </c>
      <c r="K12" s="43"/>
      <c r="L12" s="36" t="s">
        <v>9</v>
      </c>
      <c r="N12" s="36" t="s">
        <v>9</v>
      </c>
      <c r="Q12" s="64"/>
      <c r="S12" s="48"/>
      <c r="T12" s="64"/>
      <c r="V12" s="64"/>
      <c r="Y12" s="76"/>
      <c r="AA12" s="64"/>
      <c r="AC12" s="59"/>
      <c r="AD12" s="64"/>
      <c r="AG12" s="64"/>
      <c r="AI12" s="49"/>
      <c r="AJ12" s="64"/>
      <c r="AL12" s="104"/>
      <c r="AM12" s="63"/>
      <c r="AN12" s="62"/>
      <c r="AP12" s="64"/>
    </row>
    <row r="13" spans="1:44" x14ac:dyDescent="0.3">
      <c r="A13" s="95" t="s">
        <v>81</v>
      </c>
      <c r="B13" s="3">
        <v>74.77</v>
      </c>
      <c r="C13" s="13">
        <v>70.55</v>
      </c>
      <c r="D13" s="4">
        <v>70.87</v>
      </c>
      <c r="E13" s="4">
        <v>71.691999999999993</v>
      </c>
      <c r="F13" s="25">
        <f t="shared" ref="F13:F23" si="7">SUM(E13/D13)*100-100</f>
        <v>1.1598701848454738</v>
      </c>
      <c r="G13" s="4">
        <v>73</v>
      </c>
      <c r="H13" s="25">
        <f t="shared" si="0"/>
        <v>1.8244713496624598</v>
      </c>
      <c r="I13" s="4">
        <v>73</v>
      </c>
      <c r="J13" s="36">
        <f t="shared" ref="J13:J24" si="8">SUM(I13/G13)*100-100</f>
        <v>0</v>
      </c>
      <c r="K13" s="43">
        <v>73</v>
      </c>
      <c r="L13" s="36">
        <f t="shared" ref="L13:L24" si="9">SUM(K13/G13)*100-100</f>
        <v>0</v>
      </c>
      <c r="M13">
        <v>73.215000000000003</v>
      </c>
      <c r="N13" s="36">
        <f t="shared" ref="N13:N24" si="10">SUM(M13/G13)*100-100</f>
        <v>0.29452054794521132</v>
      </c>
      <c r="O13">
        <v>73</v>
      </c>
      <c r="P13">
        <v>72.861000000000004</v>
      </c>
      <c r="Q13" s="64">
        <f>SUM(O4/G4)*100-100</f>
        <v>0</v>
      </c>
      <c r="R13">
        <v>0</v>
      </c>
      <c r="S13" s="48">
        <v>0</v>
      </c>
      <c r="T13" s="64">
        <f>(S13-O13)/O13</f>
        <v>-1</v>
      </c>
      <c r="U13">
        <v>73</v>
      </c>
      <c r="V13" s="64">
        <f t="shared" ref="V13:V24" si="11">(U13-O13)/O13</f>
        <v>0</v>
      </c>
      <c r="W13">
        <v>73</v>
      </c>
      <c r="X13" s="62">
        <f t="shared" si="1"/>
        <v>0</v>
      </c>
      <c r="Y13" s="74">
        <v>73</v>
      </c>
      <c r="Z13">
        <v>56</v>
      </c>
      <c r="AA13" s="64">
        <f t="shared" ref="AA13:AA24" si="12">(Z13-Y13)/Y13</f>
        <v>-0.23287671232876711</v>
      </c>
      <c r="AB13" t="s">
        <v>90</v>
      </c>
      <c r="AC13" s="59">
        <v>76</v>
      </c>
      <c r="AD13" s="99">
        <f t="shared" si="2"/>
        <v>4.1095890410958902E-2</v>
      </c>
      <c r="AE13" s="49">
        <v>118</v>
      </c>
      <c r="AF13" s="49">
        <v>76</v>
      </c>
      <c r="AG13" s="64">
        <f t="shared" si="3"/>
        <v>0</v>
      </c>
      <c r="AH13">
        <v>108</v>
      </c>
      <c r="AI13" s="49">
        <v>76</v>
      </c>
      <c r="AJ13" s="64">
        <f t="shared" si="4"/>
        <v>0</v>
      </c>
      <c r="AK13">
        <v>165</v>
      </c>
      <c r="AL13" s="104">
        <v>76</v>
      </c>
      <c r="AM13" s="63">
        <v>522</v>
      </c>
      <c r="AN13" s="62">
        <f t="shared" si="5"/>
        <v>0</v>
      </c>
      <c r="AO13">
        <v>56</v>
      </c>
      <c r="AP13" s="64">
        <f t="shared" ref="AP13:AP29" si="13">(AO13-ROUND(AL13,0))/ROUND(AL13,0)</f>
        <v>-0.26315789473684209</v>
      </c>
      <c r="AQ13">
        <v>136</v>
      </c>
    </row>
    <row r="14" spans="1:44" x14ac:dyDescent="0.3">
      <c r="A14" s="95" t="s">
        <v>14</v>
      </c>
      <c r="B14" s="3">
        <v>40.86</v>
      </c>
      <c r="C14" s="13">
        <v>38.549999999999997</v>
      </c>
      <c r="D14" s="4">
        <v>38.729999999999997</v>
      </c>
      <c r="E14" s="4">
        <v>38.734000000000002</v>
      </c>
      <c r="F14" s="25">
        <f t="shared" si="7"/>
        <v>1.0327911179984994E-2</v>
      </c>
      <c r="G14" s="4">
        <v>38.734000000000002</v>
      </c>
      <c r="H14" s="25">
        <f t="shared" si="0"/>
        <v>0</v>
      </c>
      <c r="I14" s="4">
        <v>39</v>
      </c>
      <c r="J14" s="36">
        <f t="shared" si="8"/>
        <v>0.68673516806939006</v>
      </c>
      <c r="K14" s="43">
        <v>38.734000000000002</v>
      </c>
      <c r="L14" s="36">
        <f t="shared" si="9"/>
        <v>0</v>
      </c>
      <c r="M14">
        <v>38.948999999999998</v>
      </c>
      <c r="N14" s="36">
        <f>SUM(M14/G14)*100-100</f>
        <v>0.55506789900346121</v>
      </c>
      <c r="O14" s="63">
        <v>38.734000000000002</v>
      </c>
      <c r="P14" s="63">
        <v>38.659999999999997</v>
      </c>
      <c r="Q14" s="64">
        <f>SUM(O4/G4)*100-100</f>
        <v>0</v>
      </c>
      <c r="R14">
        <v>39</v>
      </c>
      <c r="S14" s="48">
        <v>38.659999999999997</v>
      </c>
      <c r="T14" s="64">
        <f>(S14-O14)/O14</f>
        <v>-1.9104662570352965E-3</v>
      </c>
      <c r="U14">
        <v>38.734000000000002</v>
      </c>
      <c r="V14" s="64">
        <f t="shared" si="11"/>
        <v>0</v>
      </c>
      <c r="W14">
        <v>38.734000000000002</v>
      </c>
      <c r="X14" s="62">
        <f t="shared" si="1"/>
        <v>0</v>
      </c>
      <c r="Y14" s="74">
        <v>38</v>
      </c>
      <c r="Z14">
        <v>39</v>
      </c>
      <c r="AA14" s="64">
        <f t="shared" si="12"/>
        <v>2.6315789473684209E-2</v>
      </c>
      <c r="AB14" t="s">
        <v>90</v>
      </c>
      <c r="AC14" s="59">
        <v>40.734000000000002</v>
      </c>
      <c r="AD14" s="99">
        <f t="shared" si="2"/>
        <v>5.163422316311251E-2</v>
      </c>
      <c r="AE14" s="49">
        <v>118</v>
      </c>
      <c r="AF14" s="49">
        <v>40.734000000000002</v>
      </c>
      <c r="AG14" s="64">
        <f t="shared" si="3"/>
        <v>0</v>
      </c>
      <c r="AH14">
        <v>108</v>
      </c>
      <c r="AI14" s="49">
        <v>40.734000000000002</v>
      </c>
      <c r="AJ14" s="64">
        <f t="shared" si="4"/>
        <v>0</v>
      </c>
      <c r="AK14">
        <v>165</v>
      </c>
      <c r="AL14" s="104">
        <v>40.734000000000002</v>
      </c>
      <c r="AM14" s="63">
        <v>522</v>
      </c>
      <c r="AN14" s="62">
        <f t="shared" si="5"/>
        <v>0</v>
      </c>
      <c r="AO14">
        <v>39</v>
      </c>
      <c r="AP14" s="64">
        <f t="shared" si="13"/>
        <v>-4.878048780487805E-2</v>
      </c>
      <c r="AQ14">
        <v>136</v>
      </c>
    </row>
    <row r="15" spans="1:44" x14ac:dyDescent="0.3">
      <c r="A15" s="95" t="s">
        <v>15</v>
      </c>
      <c r="B15" s="3">
        <v>38.79</v>
      </c>
      <c r="C15" s="13">
        <v>36.6</v>
      </c>
      <c r="D15" s="4">
        <v>36.76</v>
      </c>
      <c r="E15" s="4">
        <v>37.673999999999999</v>
      </c>
      <c r="F15" s="25">
        <f t="shared" si="7"/>
        <v>2.4863982589771609</v>
      </c>
      <c r="G15" s="4">
        <v>38.619</v>
      </c>
      <c r="H15" s="25">
        <f t="shared" si="0"/>
        <v>2.5083612040133829</v>
      </c>
      <c r="I15" s="4">
        <v>39</v>
      </c>
      <c r="J15" s="36">
        <f t="shared" si="8"/>
        <v>0.98656101918743389</v>
      </c>
      <c r="K15" s="43">
        <v>38.619</v>
      </c>
      <c r="L15" s="36">
        <f t="shared" si="9"/>
        <v>0</v>
      </c>
      <c r="M15">
        <v>38.869</v>
      </c>
      <c r="N15" s="36">
        <f t="shared" si="10"/>
        <v>0.64734975012299856</v>
      </c>
      <c r="O15" s="63">
        <v>38.619</v>
      </c>
      <c r="P15" s="63">
        <v>38.545999999999999</v>
      </c>
      <c r="Q15" s="64">
        <f>SUM(O4/G4)*100-100</f>
        <v>0</v>
      </c>
      <c r="R15">
        <v>39</v>
      </c>
      <c r="S15" s="48">
        <v>38.545999999999999</v>
      </c>
      <c r="T15" s="64">
        <f>(S15-O15)/O15</f>
        <v>-1.89026127035916E-3</v>
      </c>
      <c r="U15">
        <v>38.619</v>
      </c>
      <c r="V15" s="64">
        <f t="shared" si="11"/>
        <v>0</v>
      </c>
      <c r="W15">
        <v>38.619</v>
      </c>
      <c r="X15" s="62">
        <f t="shared" si="1"/>
        <v>0</v>
      </c>
      <c r="Y15" s="74">
        <v>38</v>
      </c>
      <c r="Z15">
        <v>33</v>
      </c>
      <c r="AA15" s="64">
        <f t="shared" si="12"/>
        <v>-0.13157894736842105</v>
      </c>
      <c r="AB15" t="s">
        <v>90</v>
      </c>
      <c r="AC15" s="59">
        <v>40.619</v>
      </c>
      <c r="AD15" s="99">
        <f t="shared" si="2"/>
        <v>5.1787980009839717E-2</v>
      </c>
      <c r="AE15" s="49">
        <v>118</v>
      </c>
      <c r="AF15" s="49">
        <v>40.619</v>
      </c>
      <c r="AG15" s="64">
        <f t="shared" si="3"/>
        <v>0</v>
      </c>
      <c r="AH15">
        <v>109</v>
      </c>
      <c r="AI15" s="49">
        <v>40.619</v>
      </c>
      <c r="AJ15" s="64">
        <f t="shared" si="4"/>
        <v>0</v>
      </c>
      <c r="AK15">
        <v>166</v>
      </c>
      <c r="AL15" s="104">
        <v>40.619</v>
      </c>
      <c r="AM15" s="63">
        <v>522</v>
      </c>
      <c r="AN15" s="62">
        <f t="shared" si="5"/>
        <v>0</v>
      </c>
      <c r="AO15">
        <v>33</v>
      </c>
      <c r="AP15" s="64">
        <f t="shared" si="13"/>
        <v>-0.1951219512195122</v>
      </c>
      <c r="AQ15">
        <v>136</v>
      </c>
    </row>
    <row r="16" spans="1:44" x14ac:dyDescent="0.3">
      <c r="A16" s="95" t="s">
        <v>16</v>
      </c>
      <c r="B16" s="3">
        <v>8.31</v>
      </c>
      <c r="C16" s="13">
        <v>7.88</v>
      </c>
      <c r="D16" s="4">
        <v>8.8800000000000008</v>
      </c>
      <c r="E16" s="4">
        <v>8.8569999999999993</v>
      </c>
      <c r="F16" s="25">
        <f t="shared" si="7"/>
        <v>-0.25900900900902002</v>
      </c>
      <c r="G16" s="4">
        <v>10</v>
      </c>
      <c r="H16" s="25">
        <f t="shared" si="0"/>
        <v>12.905046855594463</v>
      </c>
      <c r="I16" s="4">
        <v>10</v>
      </c>
      <c r="J16" s="36">
        <f t="shared" si="8"/>
        <v>0</v>
      </c>
      <c r="K16" s="43">
        <v>10</v>
      </c>
      <c r="L16" s="36">
        <f t="shared" si="9"/>
        <v>0</v>
      </c>
      <c r="M16" s="47">
        <v>10</v>
      </c>
      <c r="N16" s="36">
        <f t="shared" si="10"/>
        <v>0</v>
      </c>
      <c r="O16">
        <v>10</v>
      </c>
      <c r="P16">
        <v>9.9809999999999999</v>
      </c>
      <c r="Q16" s="64">
        <f>SUM(O4/G4)*100-100</f>
        <v>0</v>
      </c>
      <c r="R16">
        <v>8</v>
      </c>
      <c r="S16" s="48">
        <v>7.6</v>
      </c>
      <c r="T16" s="64">
        <f>(S16-O16)/O16</f>
        <v>-0.24000000000000005</v>
      </c>
      <c r="U16">
        <v>7.6</v>
      </c>
      <c r="V16" s="64">
        <f t="shared" si="11"/>
        <v>-0.24000000000000005</v>
      </c>
      <c r="W16">
        <v>10</v>
      </c>
      <c r="X16" s="62">
        <f t="shared" si="1"/>
        <v>0</v>
      </c>
      <c r="Y16" s="74">
        <v>10</v>
      </c>
      <c r="Z16">
        <v>1</v>
      </c>
      <c r="AA16" s="64">
        <f t="shared" si="12"/>
        <v>-0.9</v>
      </c>
      <c r="AB16" t="s">
        <v>90</v>
      </c>
      <c r="AC16" s="59">
        <v>12</v>
      </c>
      <c r="AD16" s="99">
        <f t="shared" si="2"/>
        <v>0.2</v>
      </c>
      <c r="AE16" s="49">
        <v>118</v>
      </c>
      <c r="AF16" s="49">
        <v>12</v>
      </c>
      <c r="AG16" s="64">
        <f t="shared" si="3"/>
        <v>0</v>
      </c>
      <c r="AH16">
        <v>109</v>
      </c>
      <c r="AI16" s="49">
        <v>12</v>
      </c>
      <c r="AJ16" s="64">
        <f t="shared" si="4"/>
        <v>0</v>
      </c>
      <c r="AK16">
        <v>165</v>
      </c>
      <c r="AL16" s="104">
        <v>12</v>
      </c>
      <c r="AM16" s="63">
        <v>522</v>
      </c>
      <c r="AN16" s="62">
        <f t="shared" si="5"/>
        <v>0</v>
      </c>
      <c r="AO16">
        <v>1</v>
      </c>
      <c r="AP16" s="64">
        <f t="shared" si="13"/>
        <v>-0.91666666666666663</v>
      </c>
      <c r="AQ16">
        <v>136</v>
      </c>
    </row>
    <row r="17" spans="1:44" x14ac:dyDescent="0.3">
      <c r="A17" s="95" t="s">
        <v>106</v>
      </c>
      <c r="B17" s="3"/>
      <c r="C17" s="13"/>
      <c r="D17" s="4"/>
      <c r="E17" s="4"/>
      <c r="F17" s="25"/>
      <c r="G17" s="4"/>
      <c r="H17" s="25"/>
      <c r="I17" s="4"/>
      <c r="J17" s="36"/>
      <c r="K17" s="43"/>
      <c r="L17" s="36"/>
      <c r="M17" s="47"/>
      <c r="N17" s="36"/>
      <c r="Q17" s="64"/>
      <c r="S17" s="48"/>
      <c r="T17" s="64"/>
      <c r="V17" s="64"/>
      <c r="X17" s="62"/>
      <c r="Y17" s="74"/>
      <c r="AA17" s="64"/>
      <c r="AC17" s="59">
        <v>113.18300000000001</v>
      </c>
      <c r="AD17" s="99"/>
      <c r="AE17" s="49"/>
      <c r="AF17" s="49">
        <v>120</v>
      </c>
      <c r="AG17" s="64">
        <f t="shared" si="3"/>
        <v>6.0229893181838197E-2</v>
      </c>
      <c r="AI17" s="49">
        <v>113.18300000000001</v>
      </c>
      <c r="AJ17" s="64">
        <f t="shared" si="4"/>
        <v>0</v>
      </c>
      <c r="AK17">
        <v>166</v>
      </c>
      <c r="AL17" s="104">
        <v>116.18300000000001</v>
      </c>
      <c r="AM17" s="63">
        <v>522</v>
      </c>
      <c r="AN17" s="62">
        <f t="shared" si="5"/>
        <v>2.6505747329545956E-2</v>
      </c>
      <c r="AO17">
        <v>109</v>
      </c>
      <c r="AP17" s="64">
        <f t="shared" si="13"/>
        <v>-6.0344827586206899E-2</v>
      </c>
      <c r="AQ17">
        <v>136</v>
      </c>
    </row>
    <row r="18" spans="1:44" hidden="1" x14ac:dyDescent="0.3">
      <c r="A18" s="91" t="s">
        <v>107</v>
      </c>
      <c r="B18" s="3"/>
      <c r="C18" s="13"/>
      <c r="D18" s="4"/>
      <c r="E18" s="4"/>
      <c r="F18" s="25"/>
      <c r="G18" s="4"/>
      <c r="H18" s="25"/>
      <c r="I18" s="4"/>
      <c r="J18" s="36"/>
      <c r="K18" s="43"/>
      <c r="L18" s="36"/>
      <c r="M18" s="47"/>
      <c r="N18" s="36"/>
      <c r="Q18" s="64"/>
      <c r="S18" s="48"/>
      <c r="T18" s="64"/>
      <c r="V18" s="64"/>
      <c r="X18" s="62"/>
      <c r="Y18" s="74"/>
      <c r="AA18" s="64"/>
      <c r="AC18" s="59"/>
      <c r="AD18" s="99"/>
      <c r="AE18" s="49"/>
      <c r="AF18" s="49">
        <v>27</v>
      </c>
      <c r="AG18" s="64"/>
      <c r="AI18" s="49"/>
      <c r="AJ18" s="64" t="e">
        <f t="shared" si="4"/>
        <v>#DIV/0!</v>
      </c>
      <c r="AL18" s="104"/>
      <c r="AM18" s="63"/>
      <c r="AN18" s="62" t="s">
        <v>9</v>
      </c>
      <c r="AP18" s="64" t="e">
        <f t="shared" si="13"/>
        <v>#DIV/0!</v>
      </c>
    </row>
    <row r="19" spans="1:44" hidden="1" x14ac:dyDescent="0.3">
      <c r="A19" s="91" t="s">
        <v>108</v>
      </c>
      <c r="B19" s="3"/>
      <c r="C19" s="13"/>
      <c r="D19" s="4"/>
      <c r="E19" s="4"/>
      <c r="F19" s="25"/>
      <c r="G19" s="4"/>
      <c r="H19" s="25"/>
      <c r="I19" s="4"/>
      <c r="J19" s="36"/>
      <c r="K19" s="43"/>
      <c r="L19" s="36"/>
      <c r="M19" s="47"/>
      <c r="N19" s="36"/>
      <c r="Q19" s="64"/>
      <c r="S19" s="48"/>
      <c r="T19" s="64"/>
      <c r="V19" s="64"/>
      <c r="X19" s="62"/>
      <c r="Y19" s="74"/>
      <c r="AA19" s="64"/>
      <c r="AC19" s="59"/>
      <c r="AD19" s="99"/>
      <c r="AE19" s="49"/>
      <c r="AF19" s="49">
        <v>93</v>
      </c>
      <c r="AG19" s="64"/>
      <c r="AI19" s="49"/>
      <c r="AJ19" s="64" t="e">
        <f t="shared" si="4"/>
        <v>#DIV/0!</v>
      </c>
      <c r="AL19" s="104"/>
      <c r="AM19" s="63"/>
      <c r="AN19" s="62" t="s">
        <v>9</v>
      </c>
      <c r="AP19" s="64" t="e">
        <f t="shared" si="13"/>
        <v>#DIV/0!</v>
      </c>
    </row>
    <row r="20" spans="1:44" x14ac:dyDescent="0.3">
      <c r="A20" s="95" t="s">
        <v>17</v>
      </c>
      <c r="B20" s="3">
        <v>2.4900000000000002</v>
      </c>
      <c r="C20" s="4">
        <v>2.35</v>
      </c>
      <c r="D20" s="3">
        <v>2.36</v>
      </c>
      <c r="E20" s="4">
        <v>2.36</v>
      </c>
      <c r="F20" s="25">
        <f t="shared" si="7"/>
        <v>0</v>
      </c>
      <c r="G20" s="4">
        <v>3.36</v>
      </c>
      <c r="H20" s="25">
        <f t="shared" si="0"/>
        <v>42.372881355932208</v>
      </c>
      <c r="I20" s="4">
        <v>5</v>
      </c>
      <c r="J20" s="36">
        <f t="shared" si="8"/>
        <v>48.809523809523824</v>
      </c>
      <c r="K20" s="43">
        <v>3.36</v>
      </c>
      <c r="L20" s="36">
        <f t="shared" si="9"/>
        <v>0</v>
      </c>
      <c r="M20" s="47">
        <v>4</v>
      </c>
      <c r="N20" s="36">
        <f t="shared" si="10"/>
        <v>19.047619047619051</v>
      </c>
      <c r="O20">
        <v>3.36</v>
      </c>
      <c r="P20">
        <v>3.3540000000000001</v>
      </c>
      <c r="Q20" s="64">
        <f>SUM(O4/G4)*100-100</f>
        <v>0</v>
      </c>
      <c r="R20">
        <v>3</v>
      </c>
      <c r="S20" s="48">
        <v>3.3540000000000001</v>
      </c>
      <c r="T20" s="64">
        <f>(S20-P20)/P20</f>
        <v>0</v>
      </c>
      <c r="U20">
        <v>3.36</v>
      </c>
      <c r="V20" s="64">
        <f t="shared" si="11"/>
        <v>0</v>
      </c>
      <c r="W20">
        <v>3.36</v>
      </c>
      <c r="X20" s="62">
        <f t="shared" si="1"/>
        <v>0</v>
      </c>
      <c r="Y20" s="74">
        <v>3</v>
      </c>
      <c r="Z20">
        <v>3</v>
      </c>
      <c r="AA20" s="64">
        <f t="shared" si="12"/>
        <v>0</v>
      </c>
      <c r="AB20" t="s">
        <v>90</v>
      </c>
      <c r="AC20" s="59">
        <v>4.1100000000000003</v>
      </c>
      <c r="AD20" s="99">
        <f t="shared" si="2"/>
        <v>0.22321428571428586</v>
      </c>
      <c r="AE20" s="49">
        <v>117</v>
      </c>
      <c r="AF20" s="49">
        <v>4.1100000000000003</v>
      </c>
      <c r="AG20" s="64">
        <f t="shared" si="3"/>
        <v>0</v>
      </c>
      <c r="AH20">
        <v>106</v>
      </c>
      <c r="AI20" s="49">
        <v>4.1100000000000003</v>
      </c>
      <c r="AJ20" s="64">
        <f t="shared" si="4"/>
        <v>0</v>
      </c>
      <c r="AK20">
        <v>163</v>
      </c>
      <c r="AL20" s="104">
        <v>4.1100000000000003</v>
      </c>
      <c r="AM20" s="63">
        <v>521</v>
      </c>
      <c r="AN20" s="62">
        <f t="shared" si="5"/>
        <v>0</v>
      </c>
      <c r="AO20">
        <v>3</v>
      </c>
      <c r="AP20" s="64">
        <f t="shared" si="13"/>
        <v>-0.25</v>
      </c>
      <c r="AQ20">
        <v>136</v>
      </c>
    </row>
    <row r="21" spans="1:44" x14ac:dyDescent="0.3">
      <c r="A21" s="95" t="s">
        <v>18</v>
      </c>
      <c r="B21" s="3">
        <v>153.62</v>
      </c>
      <c r="C21" s="4">
        <v>145.58000000000001</v>
      </c>
      <c r="D21" s="4">
        <v>145.58600000000001</v>
      </c>
      <c r="E21" s="4">
        <v>145.58600000000001</v>
      </c>
      <c r="F21" s="10">
        <f t="shared" si="7"/>
        <v>0</v>
      </c>
      <c r="G21" s="4">
        <v>150.58600000000001</v>
      </c>
      <c r="H21" s="25">
        <f t="shared" si="0"/>
        <v>3.4343961644663636</v>
      </c>
      <c r="I21" s="13">
        <v>150.58600000000001</v>
      </c>
      <c r="J21" s="36">
        <f t="shared" si="8"/>
        <v>0</v>
      </c>
      <c r="K21" s="43">
        <v>150.58600000000001</v>
      </c>
      <c r="L21" s="36">
        <f t="shared" si="9"/>
        <v>0</v>
      </c>
      <c r="M21">
        <v>150.911</v>
      </c>
      <c r="N21" s="36">
        <f t="shared" si="10"/>
        <v>0.21582351613031392</v>
      </c>
      <c r="O21">
        <v>150.59</v>
      </c>
      <c r="P21">
        <v>150.299736</v>
      </c>
      <c r="Q21" s="64">
        <f>SUM(O4/G4)*100-100</f>
        <v>0</v>
      </c>
      <c r="R21">
        <v>150</v>
      </c>
      <c r="S21" s="48">
        <v>150.30000000000001</v>
      </c>
      <c r="T21" s="64">
        <f>(S21-O21)/O21</f>
        <v>-1.9257586825153863E-3</v>
      </c>
      <c r="U21">
        <v>150.58600000000001</v>
      </c>
      <c r="V21" s="64">
        <f t="shared" si="11"/>
        <v>-2.6562188724288981E-5</v>
      </c>
      <c r="W21">
        <v>150.58600000000001</v>
      </c>
      <c r="X21" s="62">
        <f t="shared" si="1"/>
        <v>-2.6562188724288981E-5</v>
      </c>
      <c r="Y21" s="74">
        <v>150</v>
      </c>
      <c r="Z21">
        <v>151</v>
      </c>
      <c r="AA21" s="64">
        <f t="shared" si="12"/>
        <v>6.6666666666666671E-3</v>
      </c>
      <c r="AB21" t="s">
        <v>90</v>
      </c>
      <c r="AC21" s="59">
        <v>180.58600000000001</v>
      </c>
      <c r="AD21" s="99">
        <f t="shared" si="2"/>
        <v>0.19918985324390737</v>
      </c>
      <c r="AE21" s="49">
        <v>116</v>
      </c>
      <c r="AF21" s="49">
        <v>180.58600000000001</v>
      </c>
      <c r="AG21" s="64">
        <f t="shared" si="3"/>
        <v>0</v>
      </c>
      <c r="AH21">
        <v>105</v>
      </c>
      <c r="AI21" s="49">
        <v>180.886</v>
      </c>
      <c r="AJ21" s="64">
        <f t="shared" si="4"/>
        <v>1.6612583478231033E-3</v>
      </c>
      <c r="AK21">
        <v>162</v>
      </c>
      <c r="AL21" s="104">
        <v>181.18600000000001</v>
      </c>
      <c r="AM21" s="63">
        <v>520</v>
      </c>
      <c r="AN21" s="62">
        <f t="shared" si="5"/>
        <v>3.322516695646364E-3</v>
      </c>
      <c r="AO21">
        <v>151</v>
      </c>
      <c r="AP21" s="64">
        <f t="shared" si="13"/>
        <v>-0.16574585635359115</v>
      </c>
      <c r="AQ21">
        <v>136</v>
      </c>
    </row>
    <row r="22" spans="1:44" hidden="1" x14ac:dyDescent="0.3">
      <c r="A22" s="2" t="s">
        <v>19</v>
      </c>
      <c r="B22" s="3">
        <v>42</v>
      </c>
      <c r="C22" s="4">
        <v>42</v>
      </c>
      <c r="D22" s="13">
        <v>39.700000000000003</v>
      </c>
      <c r="E22" s="45">
        <v>39.764000000000003</v>
      </c>
      <c r="F22" s="10">
        <f t="shared" si="7"/>
        <v>0.1612090680100664</v>
      </c>
      <c r="G22" s="4"/>
      <c r="H22" s="25">
        <f t="shared" si="0"/>
        <v>-100</v>
      </c>
      <c r="I22" s="4"/>
      <c r="J22" s="36" t="e">
        <f t="shared" si="8"/>
        <v>#DIV/0!</v>
      </c>
      <c r="K22" s="43"/>
      <c r="L22" s="36" t="e">
        <f t="shared" si="9"/>
        <v>#DIV/0!</v>
      </c>
      <c r="N22" s="36" t="e">
        <f t="shared" si="10"/>
        <v>#DIV/0!</v>
      </c>
      <c r="Q22" s="64"/>
      <c r="S22" s="48"/>
      <c r="T22" s="64" t="e">
        <f>(S22-O22)/O22</f>
        <v>#DIV/0!</v>
      </c>
      <c r="V22" s="64" t="e">
        <f t="shared" si="11"/>
        <v>#DIV/0!</v>
      </c>
      <c r="X22" s="62" t="e">
        <f t="shared" si="1"/>
        <v>#DIV/0!</v>
      </c>
      <c r="Y22" s="74"/>
      <c r="AA22" s="64" t="e">
        <f t="shared" si="12"/>
        <v>#DIV/0!</v>
      </c>
      <c r="AC22" s="59"/>
      <c r="AD22" s="99" t="e">
        <f t="shared" si="2"/>
        <v>#DIV/0!</v>
      </c>
      <c r="AE22" s="49"/>
      <c r="AF22" s="49"/>
      <c r="AG22" s="64" t="e">
        <f t="shared" si="3"/>
        <v>#DIV/0!</v>
      </c>
      <c r="AI22" s="49"/>
      <c r="AJ22" s="64" t="e">
        <f t="shared" si="4"/>
        <v>#DIV/0!</v>
      </c>
      <c r="AL22" s="104"/>
      <c r="AM22" s="63"/>
      <c r="AN22" s="62" t="s">
        <v>9</v>
      </c>
      <c r="AP22" s="64" t="e">
        <f t="shared" si="13"/>
        <v>#DIV/0!</v>
      </c>
    </row>
    <row r="23" spans="1:44" x14ac:dyDescent="0.3">
      <c r="A23" s="95" t="s">
        <v>112</v>
      </c>
      <c r="B23" s="3">
        <v>5</v>
      </c>
      <c r="C23" s="4">
        <v>4.96</v>
      </c>
      <c r="D23" s="4">
        <v>4.9630000000000001</v>
      </c>
      <c r="E23" s="4">
        <v>4.9630000000000001</v>
      </c>
      <c r="F23" s="10">
        <f t="shared" si="7"/>
        <v>0</v>
      </c>
      <c r="G23" s="4">
        <v>4.9630000000000001</v>
      </c>
      <c r="H23" s="25">
        <f t="shared" si="0"/>
        <v>0</v>
      </c>
      <c r="I23" s="4">
        <v>4.9630000000000001</v>
      </c>
      <c r="J23" s="36">
        <f t="shared" si="8"/>
        <v>0</v>
      </c>
      <c r="K23" s="43">
        <v>4.9630000000000001</v>
      </c>
      <c r="L23" s="36">
        <f t="shared" si="9"/>
        <v>0</v>
      </c>
      <c r="M23">
        <v>5.0129999999999999</v>
      </c>
      <c r="N23" s="36">
        <f t="shared" si="10"/>
        <v>1.0074551682450021</v>
      </c>
      <c r="O23">
        <v>4.9630000000000001</v>
      </c>
      <c r="P23">
        <v>4.9539999999999997</v>
      </c>
      <c r="Q23" s="64">
        <f>SUM(O4/G4)*100-100</f>
        <v>0</v>
      </c>
      <c r="R23">
        <v>5</v>
      </c>
      <c r="S23" s="48">
        <v>4.9539999999999997</v>
      </c>
      <c r="T23" s="64">
        <f>(S23-O23)/O23</f>
        <v>-1.8134193028410922E-3</v>
      </c>
      <c r="U23">
        <v>4.9630000000000001</v>
      </c>
      <c r="V23" s="64">
        <f t="shared" si="11"/>
        <v>0</v>
      </c>
      <c r="W23" s="59">
        <v>4.9630000000000001</v>
      </c>
      <c r="X23" s="62">
        <f t="shared" si="1"/>
        <v>0</v>
      </c>
      <c r="Y23" s="74">
        <v>5</v>
      </c>
      <c r="Z23">
        <v>5</v>
      </c>
      <c r="AA23" s="64">
        <f t="shared" si="12"/>
        <v>0</v>
      </c>
      <c r="AB23" t="s">
        <v>90</v>
      </c>
      <c r="AC23" s="59">
        <v>6.9630000000000001</v>
      </c>
      <c r="AD23" s="99">
        <f t="shared" si="2"/>
        <v>0.40298206729800523</v>
      </c>
      <c r="AE23" s="49">
        <v>116</v>
      </c>
      <c r="AF23" s="49">
        <v>6.9630000000000001</v>
      </c>
      <c r="AG23" s="64">
        <f t="shared" si="3"/>
        <v>0</v>
      </c>
      <c r="AH23">
        <v>109</v>
      </c>
      <c r="AI23" s="49">
        <v>6.9630000000000001</v>
      </c>
      <c r="AJ23" s="64">
        <f t="shared" si="4"/>
        <v>0</v>
      </c>
      <c r="AK23">
        <v>165</v>
      </c>
      <c r="AL23" s="104">
        <v>6.9630000000000001</v>
      </c>
      <c r="AM23" s="63">
        <v>522</v>
      </c>
      <c r="AN23" s="62">
        <f t="shared" si="5"/>
        <v>0</v>
      </c>
      <c r="AO23">
        <v>5</v>
      </c>
      <c r="AP23" s="64">
        <f t="shared" si="13"/>
        <v>-0.2857142857142857</v>
      </c>
      <c r="AQ23">
        <v>136</v>
      </c>
      <c r="AR23" s="59"/>
    </row>
    <row r="24" spans="1:44" x14ac:dyDescent="0.3">
      <c r="A24" s="95" t="s">
        <v>39</v>
      </c>
      <c r="B24" s="3">
        <v>33</v>
      </c>
      <c r="C24" s="4">
        <v>31.11</v>
      </c>
      <c r="D24" s="13">
        <v>33</v>
      </c>
      <c r="E24" s="4">
        <v>33</v>
      </c>
      <c r="F24" s="21">
        <f>SUM(E24/D24)*100-100</f>
        <v>0</v>
      </c>
      <c r="G24" s="4">
        <v>34</v>
      </c>
      <c r="H24" s="25">
        <f>SUM(G24/E24)*100-100</f>
        <v>3.0303030303030312</v>
      </c>
      <c r="I24" s="4">
        <v>32</v>
      </c>
      <c r="J24" s="36">
        <f t="shared" si="8"/>
        <v>-5.8823529411764781</v>
      </c>
      <c r="K24" s="43">
        <v>32</v>
      </c>
      <c r="L24" s="36">
        <f t="shared" si="9"/>
        <v>-5.8823529411764781</v>
      </c>
      <c r="M24">
        <v>34.15</v>
      </c>
      <c r="N24" s="36">
        <f t="shared" si="10"/>
        <v>0.44117647058823195</v>
      </c>
      <c r="O24">
        <v>34</v>
      </c>
      <c r="P24">
        <v>33.935000000000002</v>
      </c>
      <c r="Q24" s="64">
        <f>SUM(O4/G4)*100-100</f>
        <v>0</v>
      </c>
      <c r="R24">
        <v>32</v>
      </c>
      <c r="S24" s="48">
        <v>31.939</v>
      </c>
      <c r="T24" s="64">
        <f>(S24-O24)/O24</f>
        <v>-6.0617647058823526E-2</v>
      </c>
      <c r="U24">
        <v>34</v>
      </c>
      <c r="V24" s="64">
        <f t="shared" si="11"/>
        <v>0</v>
      </c>
      <c r="W24" s="59">
        <v>34</v>
      </c>
      <c r="X24" s="62">
        <f t="shared" si="1"/>
        <v>0</v>
      </c>
      <c r="Y24" s="74">
        <v>34</v>
      </c>
      <c r="Z24">
        <v>32</v>
      </c>
      <c r="AA24" s="64">
        <f t="shared" si="12"/>
        <v>-5.8823529411764705E-2</v>
      </c>
      <c r="AB24" t="s">
        <v>90</v>
      </c>
      <c r="AC24" s="59">
        <v>36</v>
      </c>
      <c r="AD24" s="99">
        <f t="shared" si="2"/>
        <v>5.8823529411764705E-2</v>
      </c>
      <c r="AE24" s="49">
        <v>118</v>
      </c>
      <c r="AF24" s="49">
        <v>36</v>
      </c>
      <c r="AG24" s="64">
        <f t="shared" si="3"/>
        <v>0</v>
      </c>
      <c r="AH24">
        <v>110</v>
      </c>
      <c r="AI24" s="49">
        <v>36</v>
      </c>
      <c r="AJ24" s="64">
        <f t="shared" si="4"/>
        <v>0</v>
      </c>
      <c r="AK24">
        <v>167</v>
      </c>
      <c r="AL24" s="104">
        <v>36</v>
      </c>
      <c r="AM24" s="63">
        <v>522</v>
      </c>
      <c r="AN24" s="62">
        <f t="shared" si="5"/>
        <v>0</v>
      </c>
      <c r="AO24">
        <v>32</v>
      </c>
      <c r="AP24" s="64">
        <f t="shared" si="13"/>
        <v>-0.1111111111111111</v>
      </c>
      <c r="AQ24">
        <v>136</v>
      </c>
    </row>
    <row r="25" spans="1:44" x14ac:dyDescent="0.3">
      <c r="A25" s="8" t="s">
        <v>20</v>
      </c>
      <c r="B25" s="3"/>
      <c r="C25" s="4"/>
      <c r="D25" s="4"/>
      <c r="E25" s="4"/>
      <c r="F25" s="10" t="s">
        <v>9</v>
      </c>
      <c r="G25" s="4"/>
      <c r="H25" s="25"/>
      <c r="I25" s="4"/>
      <c r="J25" s="36"/>
      <c r="K25" s="43"/>
      <c r="L25" s="36" t="s">
        <v>9</v>
      </c>
      <c r="N25" s="36" t="s">
        <v>9</v>
      </c>
      <c r="Q25" s="64"/>
      <c r="S25" s="48"/>
      <c r="T25" s="64"/>
      <c r="V25" s="64"/>
      <c r="W25" s="59"/>
      <c r="Y25" s="76"/>
      <c r="AA25" s="64"/>
      <c r="AC25" s="59"/>
      <c r="AD25" s="64"/>
      <c r="AF25" s="59"/>
      <c r="AG25" s="64"/>
      <c r="AI25" s="49"/>
      <c r="AJ25" s="64"/>
      <c r="AL25" s="104"/>
      <c r="AM25" s="63"/>
      <c r="AN25" s="62"/>
      <c r="AP25" s="64"/>
    </row>
    <row r="26" spans="1:44" x14ac:dyDescent="0.3">
      <c r="A26" s="95" t="s">
        <v>21</v>
      </c>
      <c r="B26" s="3">
        <v>138</v>
      </c>
      <c r="C26" s="4">
        <v>143</v>
      </c>
      <c r="D26" s="4">
        <v>122.43</v>
      </c>
      <c r="E26" s="4">
        <v>131.78100000000001</v>
      </c>
      <c r="F26" s="25">
        <f>SUM(E26/D26)*100-100</f>
        <v>7.6378338642489609</v>
      </c>
      <c r="G26" s="4">
        <v>135.61000000000001</v>
      </c>
      <c r="H26" s="25">
        <f t="shared" si="0"/>
        <v>2.9055781941251126</v>
      </c>
      <c r="I26" s="4">
        <v>135.61000000000001</v>
      </c>
      <c r="J26" s="36">
        <f>SUM(I26/G26)*100-100</f>
        <v>0</v>
      </c>
      <c r="K26" s="43">
        <v>137.56</v>
      </c>
      <c r="L26" s="36">
        <f>SUM(K26/G26)*100-100</f>
        <v>1.4379470540520458</v>
      </c>
      <c r="M26">
        <v>135.31</v>
      </c>
      <c r="N26" s="36">
        <f>SUM(M26/G26)*100-100</f>
        <v>-0.22122262370032786</v>
      </c>
      <c r="O26">
        <v>137.56</v>
      </c>
      <c r="P26">
        <v>135.352</v>
      </c>
      <c r="Q26" s="64">
        <f>SUM(O4/G4)*100-100</f>
        <v>0</v>
      </c>
      <c r="R26">
        <v>100</v>
      </c>
      <c r="S26" s="48">
        <v>100</v>
      </c>
      <c r="T26" s="64">
        <f>(S26-O26)/O26</f>
        <v>-0.27304448967723177</v>
      </c>
      <c r="U26">
        <v>137.56</v>
      </c>
      <c r="V26" s="64">
        <f>(U26-O26)/O26</f>
        <v>0</v>
      </c>
      <c r="W26" s="59">
        <v>139.56</v>
      </c>
      <c r="X26" s="62">
        <f t="shared" si="1"/>
        <v>1.4539110206455364E-2</v>
      </c>
      <c r="Y26" s="74">
        <v>136.626</v>
      </c>
      <c r="Z26">
        <v>110</v>
      </c>
      <c r="AA26" s="64">
        <f>(Z26-Y26)/Y26</f>
        <v>-0.19488237963491578</v>
      </c>
      <c r="AB26" t="s">
        <v>86</v>
      </c>
      <c r="AC26" s="59">
        <v>140.56</v>
      </c>
      <c r="AD26" s="99">
        <f t="shared" si="2"/>
        <v>2.1808665309683048E-2</v>
      </c>
      <c r="AE26" s="49">
        <v>100</v>
      </c>
      <c r="AF26" s="49">
        <v>150.56</v>
      </c>
      <c r="AG26" s="64">
        <f t="shared" si="3"/>
        <v>7.1143995446784292E-2</v>
      </c>
      <c r="AH26">
        <v>42</v>
      </c>
      <c r="AI26" s="49">
        <v>153.56</v>
      </c>
      <c r="AJ26" s="64">
        <f t="shared" si="4"/>
        <v>9.2487194080819582E-2</v>
      </c>
      <c r="AK26">
        <v>72</v>
      </c>
      <c r="AL26" s="104">
        <v>155.56</v>
      </c>
      <c r="AM26" s="63">
        <v>433</v>
      </c>
      <c r="AN26" s="62">
        <f t="shared" si="5"/>
        <v>0.10671599317017644</v>
      </c>
      <c r="AO26">
        <v>112</v>
      </c>
      <c r="AP26" s="64">
        <f t="shared" si="13"/>
        <v>-0.28205128205128205</v>
      </c>
      <c r="AQ26">
        <v>43</v>
      </c>
    </row>
    <row r="27" spans="1:44" hidden="1" x14ac:dyDescent="0.3">
      <c r="A27" s="96" t="s">
        <v>38</v>
      </c>
      <c r="B27" s="17">
        <v>21.26</v>
      </c>
      <c r="C27" s="13">
        <v>20.149999999999999</v>
      </c>
      <c r="D27" s="13">
        <v>21.5</v>
      </c>
      <c r="E27" s="4">
        <v>23.001999999999999</v>
      </c>
      <c r="F27" s="10">
        <f>SUM(E27/D27)*100-100</f>
        <v>6.9860465116279045</v>
      </c>
      <c r="G27" s="4">
        <v>23.1</v>
      </c>
      <c r="H27" s="25">
        <f t="shared" si="0"/>
        <v>0.42604990870360382</v>
      </c>
      <c r="I27" s="4">
        <v>23.1</v>
      </c>
      <c r="J27" s="36">
        <f>SUM(I27/G27)*100-100</f>
        <v>0</v>
      </c>
      <c r="K27" s="43">
        <v>23.1</v>
      </c>
      <c r="L27" s="36">
        <f>SUM(K27/G27)*100-100</f>
        <v>0</v>
      </c>
      <c r="M27">
        <v>23.1</v>
      </c>
      <c r="N27" s="36">
        <f>SUM(M27/G27)*100-100</f>
        <v>0</v>
      </c>
      <c r="O27">
        <v>23.1</v>
      </c>
      <c r="P27">
        <v>23.056000000000001</v>
      </c>
      <c r="Q27" s="64">
        <f>SUM(O5/G5)*100-100</f>
        <v>0</v>
      </c>
      <c r="R27" s="61"/>
      <c r="S27" s="69"/>
      <c r="T27" s="64">
        <f>(S27-O27)/O27</f>
        <v>-1</v>
      </c>
      <c r="U27">
        <v>21.38</v>
      </c>
      <c r="V27" s="64">
        <f>(U27-O27)/O27</f>
        <v>-7.4458874458874558E-2</v>
      </c>
      <c r="W27" s="59">
        <v>23.1</v>
      </c>
      <c r="X27" s="62">
        <f t="shared" si="1"/>
        <v>0</v>
      </c>
      <c r="Y27" s="74">
        <v>22.943000000000001</v>
      </c>
      <c r="AA27" s="64"/>
      <c r="AC27" s="59">
        <v>23.1</v>
      </c>
      <c r="AD27" s="99">
        <f t="shared" si="2"/>
        <v>0</v>
      </c>
      <c r="AE27" s="49">
        <v>18</v>
      </c>
      <c r="AF27" s="49">
        <v>23.1</v>
      </c>
      <c r="AG27" s="64">
        <f t="shared" si="3"/>
        <v>0</v>
      </c>
      <c r="AH27">
        <v>43</v>
      </c>
      <c r="AI27" s="49">
        <v>23.1</v>
      </c>
      <c r="AJ27" s="64">
        <f t="shared" si="4"/>
        <v>0</v>
      </c>
      <c r="AK27">
        <v>72</v>
      </c>
      <c r="AL27" s="104">
        <v>23.1</v>
      </c>
      <c r="AM27" s="63">
        <v>433</v>
      </c>
      <c r="AN27" s="62">
        <f t="shared" si="5"/>
        <v>0</v>
      </c>
      <c r="AO27" s="101"/>
      <c r="AP27" s="64"/>
      <c r="AQ27" s="101"/>
    </row>
    <row r="28" spans="1:44" x14ac:dyDescent="0.3">
      <c r="A28" s="24" t="s">
        <v>41</v>
      </c>
      <c r="B28" s="17"/>
      <c r="C28" s="13"/>
      <c r="D28" s="13"/>
      <c r="E28" s="4"/>
      <c r="F28" s="10"/>
      <c r="G28" s="4"/>
      <c r="H28" s="25"/>
      <c r="I28" s="4"/>
      <c r="J28" s="36" t="s">
        <v>9</v>
      </c>
      <c r="K28" s="43"/>
      <c r="L28" s="36" t="s">
        <v>9</v>
      </c>
      <c r="N28" s="36" t="s">
        <v>9</v>
      </c>
      <c r="Q28" s="64"/>
      <c r="S28" s="48"/>
      <c r="T28" s="64"/>
      <c r="V28" s="64"/>
      <c r="W28" s="59"/>
      <c r="Y28" s="76"/>
      <c r="AA28" s="64"/>
      <c r="AC28" s="59"/>
      <c r="AD28" s="64"/>
      <c r="AF28" s="59"/>
      <c r="AG28" s="64"/>
      <c r="AI28" s="49"/>
      <c r="AJ28" s="64"/>
      <c r="AL28" s="104"/>
      <c r="AM28" s="63"/>
      <c r="AN28" s="62"/>
      <c r="AP28" s="64"/>
    </row>
    <row r="29" spans="1:44" x14ac:dyDescent="0.3">
      <c r="A29" s="96" t="s">
        <v>42</v>
      </c>
      <c r="B29" s="17">
        <v>1700</v>
      </c>
      <c r="C29" s="17">
        <v>1700</v>
      </c>
      <c r="D29" s="17">
        <v>1700</v>
      </c>
      <c r="E29" s="17">
        <v>1700</v>
      </c>
      <c r="F29" s="10">
        <f>SUM(E29/D29)*100-100</f>
        <v>0</v>
      </c>
      <c r="G29" s="4">
        <v>1700</v>
      </c>
      <c r="H29" s="25">
        <f t="shared" si="0"/>
        <v>0</v>
      </c>
      <c r="I29" s="4">
        <v>1700</v>
      </c>
      <c r="J29" s="36">
        <f>SUM(I29/G29)*100-100</f>
        <v>0</v>
      </c>
      <c r="K29" s="43">
        <v>1700</v>
      </c>
      <c r="L29" s="36">
        <f>SUM(K29/G29)*100-100</f>
        <v>0</v>
      </c>
      <c r="M29" s="48">
        <v>1700</v>
      </c>
      <c r="N29" s="36">
        <f>SUM(M29/G29)*100-100</f>
        <v>0</v>
      </c>
      <c r="O29" s="58">
        <v>1700</v>
      </c>
      <c r="P29" s="58">
        <v>1582.7</v>
      </c>
      <c r="Q29" s="64">
        <f>SUM(O4/G4)*100-100</f>
        <v>0</v>
      </c>
      <c r="R29">
        <v>0</v>
      </c>
      <c r="S29" s="70">
        <v>0</v>
      </c>
      <c r="T29" s="64">
        <f>(S29-O29)/O29</f>
        <v>-1</v>
      </c>
      <c r="U29">
        <v>1700</v>
      </c>
      <c r="V29" s="64">
        <f>(U29-O29)/O29</f>
        <v>0</v>
      </c>
      <c r="W29" s="59">
        <v>1700</v>
      </c>
      <c r="X29" s="62">
        <f t="shared" si="1"/>
        <v>0</v>
      </c>
      <c r="Y29" s="74">
        <v>1587.8</v>
      </c>
      <c r="Z29">
        <v>0</v>
      </c>
      <c r="AA29" s="64">
        <f>(Z29-Y29)/Y29</f>
        <v>-1</v>
      </c>
      <c r="AB29" t="s">
        <v>97</v>
      </c>
      <c r="AC29" s="59">
        <v>1700</v>
      </c>
      <c r="AD29" s="99">
        <f t="shared" si="2"/>
        <v>0</v>
      </c>
      <c r="AE29" s="49">
        <v>113</v>
      </c>
      <c r="AF29" s="49">
        <v>1700</v>
      </c>
      <c r="AG29" s="64">
        <f t="shared" si="3"/>
        <v>0</v>
      </c>
      <c r="AH29">
        <v>100</v>
      </c>
      <c r="AI29" s="49">
        <v>1700</v>
      </c>
      <c r="AJ29" s="64">
        <f t="shared" si="4"/>
        <v>0</v>
      </c>
      <c r="AK29">
        <v>152</v>
      </c>
      <c r="AL29" s="104">
        <v>1700</v>
      </c>
      <c r="AM29" s="63">
        <v>517</v>
      </c>
      <c r="AN29" s="62">
        <f t="shared" si="5"/>
        <v>0</v>
      </c>
      <c r="AO29">
        <v>487</v>
      </c>
      <c r="AP29" s="64">
        <f t="shared" si="13"/>
        <v>-0.71352941176470586</v>
      </c>
    </row>
    <row r="30" spans="1:44" ht="18" x14ac:dyDescent="0.3">
      <c r="A30" s="5" t="s">
        <v>22</v>
      </c>
      <c r="B30" s="14"/>
      <c r="C30" s="15"/>
      <c r="D30" s="15"/>
      <c r="E30" s="15"/>
      <c r="F30" s="27" t="s">
        <v>9</v>
      </c>
      <c r="G30" s="15"/>
      <c r="H30" s="27"/>
      <c r="I30" s="15"/>
      <c r="J30" s="37"/>
      <c r="K30" s="44"/>
      <c r="L30" s="37" t="s">
        <v>9</v>
      </c>
      <c r="M30" s="46"/>
      <c r="N30" s="37" t="s">
        <v>9</v>
      </c>
      <c r="O30" s="46"/>
      <c r="P30" s="46"/>
      <c r="Q30" s="66"/>
      <c r="R30" s="46"/>
      <c r="S30" s="68"/>
      <c r="T30" s="67"/>
      <c r="U30" s="46"/>
      <c r="V30" s="66"/>
      <c r="W30" s="72"/>
      <c r="X30" s="46"/>
      <c r="Y30" s="75"/>
      <c r="Z30" s="75"/>
      <c r="AA30" s="75"/>
      <c r="AB30" s="75"/>
      <c r="AC30" s="72"/>
      <c r="AD30" s="75"/>
      <c r="AE30" s="75"/>
      <c r="AF30" s="72"/>
      <c r="AG30" s="66"/>
      <c r="AH30" s="46"/>
      <c r="AI30" s="97"/>
      <c r="AJ30" s="66"/>
      <c r="AL30" s="103"/>
      <c r="AM30" s="66"/>
      <c r="AN30" s="66"/>
      <c r="AO30" s="103"/>
      <c r="AP30" s="67"/>
    </row>
    <row r="31" spans="1:44" ht="16.8" customHeight="1" x14ac:dyDescent="0.3">
      <c r="A31" s="8" t="s">
        <v>23</v>
      </c>
      <c r="B31" s="3"/>
      <c r="C31" s="4"/>
      <c r="D31" s="18"/>
      <c r="E31" s="4"/>
      <c r="F31" s="10" t="s">
        <v>9</v>
      </c>
      <c r="G31" s="4"/>
      <c r="H31" s="25"/>
      <c r="I31" s="4"/>
      <c r="J31" s="36"/>
      <c r="K31" s="43"/>
      <c r="L31" s="36" t="s">
        <v>9</v>
      </c>
      <c r="N31" s="36" t="s">
        <v>9</v>
      </c>
      <c r="Q31" s="64"/>
      <c r="S31" s="48"/>
      <c r="T31" s="64"/>
      <c r="V31" s="64"/>
      <c r="W31" s="59"/>
      <c r="Y31" s="76"/>
      <c r="AA31" s="64"/>
      <c r="AC31" s="59"/>
      <c r="AD31" s="64"/>
      <c r="AF31" s="59"/>
      <c r="AG31" s="64"/>
      <c r="AI31" s="59"/>
      <c r="AJ31" s="64"/>
      <c r="AL31" s="104"/>
      <c r="AM31" s="63"/>
      <c r="AN31" s="62"/>
      <c r="AP31" s="64"/>
    </row>
    <row r="32" spans="1:44" x14ac:dyDescent="0.3">
      <c r="A32" s="96" t="s">
        <v>24</v>
      </c>
      <c r="B32" s="3">
        <v>11577.85</v>
      </c>
      <c r="C32" s="13">
        <v>10974.86</v>
      </c>
      <c r="D32" s="19">
        <v>11472.84</v>
      </c>
      <c r="E32" s="4">
        <v>11497.848</v>
      </c>
      <c r="F32" s="25">
        <f t="shared" ref="F32:F39" si="14">SUM(E32/D32)*100-100</f>
        <v>0.2179756712374683</v>
      </c>
      <c r="G32" s="4">
        <v>11912.84</v>
      </c>
      <c r="H32" s="25">
        <f t="shared" si="0"/>
        <v>3.6093014971149415</v>
      </c>
      <c r="I32" s="4">
        <v>11912.848</v>
      </c>
      <c r="J32" s="36">
        <f t="shared" ref="J32:J39" si="15">SUM(I32/G32)*100-100</f>
        <v>6.7154431675930937E-5</v>
      </c>
      <c r="K32" s="43">
        <v>11952.848</v>
      </c>
      <c r="L32" s="36">
        <f t="shared" ref="L32:L39" si="16">SUM(K32/G32)*100-100</f>
        <v>0.33583931287586211</v>
      </c>
      <c r="M32" s="49">
        <v>12412.848</v>
      </c>
      <c r="N32" s="36">
        <f t="shared" ref="N32:N39" si="17">SUM(M32/G32)*100-100</f>
        <v>4.1972191349837686</v>
      </c>
      <c r="O32" s="59">
        <v>12002.848</v>
      </c>
      <c r="P32" s="59">
        <v>11890.201999999999</v>
      </c>
      <c r="Q32" s="64">
        <f>SUM(O4/G4)*100-100</f>
        <v>0</v>
      </c>
      <c r="R32" s="61">
        <v>11049</v>
      </c>
      <c r="S32" s="48">
        <v>11890.201999999999</v>
      </c>
      <c r="T32" s="64">
        <f>(S32-O32)/O32</f>
        <v>-9.3849393077376844E-3</v>
      </c>
      <c r="U32">
        <v>12202.848</v>
      </c>
      <c r="V32" s="64">
        <f t="shared" ref="V32:V39" si="18">(U32-O32)/O32</f>
        <v>1.6662712049673543E-2</v>
      </c>
      <c r="W32" s="59">
        <v>12002.848</v>
      </c>
      <c r="X32" s="62">
        <f t="shared" si="1"/>
        <v>0</v>
      </c>
      <c r="Y32" s="85">
        <v>11984.38</v>
      </c>
      <c r="Z32" s="87">
        <v>12002.848</v>
      </c>
      <c r="AA32" s="64">
        <f t="shared" ref="AA32:AA39" si="19">(Z32-Y32)/Y32</f>
        <v>1.5410058759819665E-3</v>
      </c>
      <c r="AB32" t="s">
        <v>87</v>
      </c>
      <c r="AC32" s="59">
        <v>12277.848</v>
      </c>
      <c r="AD32" s="99">
        <f t="shared" si="2"/>
        <v>2.2911229068301123E-2</v>
      </c>
      <c r="AE32" s="49">
        <v>131</v>
      </c>
      <c r="AF32" s="49">
        <v>12327.848</v>
      </c>
      <c r="AG32" s="64">
        <f t="shared" si="3"/>
        <v>4.0723748982720749E-3</v>
      </c>
      <c r="AH32">
        <v>134</v>
      </c>
      <c r="AI32" s="49">
        <v>12402.848</v>
      </c>
      <c r="AJ32" s="64">
        <f t="shared" si="4"/>
        <v>1.0180937245680187E-2</v>
      </c>
      <c r="AK32">
        <v>193</v>
      </c>
      <c r="AL32" s="104">
        <v>12364.392</v>
      </c>
      <c r="AM32" s="63">
        <v>535</v>
      </c>
      <c r="AN32" s="62">
        <f t="shared" si="5"/>
        <v>7.0487922639211583E-3</v>
      </c>
      <c r="AO32" s="104">
        <v>12364.4</v>
      </c>
      <c r="AP32" s="64">
        <f>(AO32-ROUND(AL32,1))/ROUND(AL32,1)</f>
        <v>0</v>
      </c>
      <c r="AQ32">
        <v>19</v>
      </c>
      <c r="AR32" s="73"/>
    </row>
    <row r="33" spans="1:44" x14ac:dyDescent="0.3">
      <c r="A33" s="95" t="s">
        <v>110</v>
      </c>
      <c r="B33" s="3">
        <v>373</v>
      </c>
      <c r="C33" s="4">
        <v>353.23</v>
      </c>
      <c r="D33" s="20">
        <v>353.23</v>
      </c>
      <c r="E33" s="4">
        <v>353.238</v>
      </c>
      <c r="F33" s="10">
        <f t="shared" si="14"/>
        <v>2.2648132944453891E-3</v>
      </c>
      <c r="G33" s="4">
        <v>368.238</v>
      </c>
      <c r="H33" s="25">
        <f t="shared" si="0"/>
        <v>4.2464287534183853</v>
      </c>
      <c r="I33" s="4">
        <v>403.238</v>
      </c>
      <c r="J33" s="36">
        <f t="shared" si="15"/>
        <v>9.5047224892596631</v>
      </c>
      <c r="K33" s="43">
        <v>368.238</v>
      </c>
      <c r="L33" s="36">
        <f t="shared" si="16"/>
        <v>0</v>
      </c>
      <c r="M33">
        <v>368.238</v>
      </c>
      <c r="N33" s="36">
        <f t="shared" si="17"/>
        <v>0</v>
      </c>
      <c r="O33">
        <v>368.238</v>
      </c>
      <c r="P33">
        <v>367.53800000000001</v>
      </c>
      <c r="Q33" s="64">
        <f>SUM(O4/G4)*100-100</f>
        <v>0</v>
      </c>
      <c r="R33">
        <v>367</v>
      </c>
      <c r="S33" s="48">
        <v>367.53800000000001</v>
      </c>
      <c r="T33" s="64">
        <f t="shared" ref="T33:T39" si="20">(S33-O33)/O33</f>
        <v>-1.9009444978519017E-3</v>
      </c>
      <c r="U33">
        <v>368.238</v>
      </c>
      <c r="V33" s="64">
        <f t="shared" si="18"/>
        <v>0</v>
      </c>
      <c r="W33" s="59">
        <v>368.238</v>
      </c>
      <c r="X33" s="62">
        <f t="shared" si="1"/>
        <v>0</v>
      </c>
      <c r="Y33" s="85">
        <v>365.73700000000002</v>
      </c>
      <c r="Z33" s="59">
        <v>368.238</v>
      </c>
      <c r="AA33" s="64">
        <f t="shared" si="19"/>
        <v>6.8382471557429962E-3</v>
      </c>
      <c r="AB33" t="s">
        <v>87</v>
      </c>
      <c r="AC33" s="59">
        <v>381.12</v>
      </c>
      <c r="AD33" s="99">
        <f t="shared" si="2"/>
        <v>3.4982810030469436E-2</v>
      </c>
      <c r="AE33" s="49">
        <v>131</v>
      </c>
      <c r="AF33" s="49">
        <v>395</v>
      </c>
      <c r="AG33" s="64">
        <f t="shared" si="3"/>
        <v>3.6418975650713677E-2</v>
      </c>
      <c r="AH33">
        <v>135</v>
      </c>
      <c r="AI33" s="49">
        <v>381.12</v>
      </c>
      <c r="AJ33" s="64">
        <f t="shared" si="4"/>
        <v>0</v>
      </c>
      <c r="AK33">
        <v>194</v>
      </c>
      <c r="AL33" s="104">
        <v>391.12</v>
      </c>
      <c r="AM33" s="63">
        <v>535</v>
      </c>
      <c r="AN33" s="62">
        <f t="shared" si="5"/>
        <v>2.6238455079764904E-2</v>
      </c>
      <c r="AO33" s="106">
        <v>391.1</v>
      </c>
      <c r="AP33" s="64">
        <f>(AO33-ROUND(AL33,1))/ROUND(AL33,1)</f>
        <v>0</v>
      </c>
      <c r="AQ33">
        <v>20</v>
      </c>
      <c r="AR33" s="59"/>
    </row>
    <row r="34" spans="1:44" x14ac:dyDescent="0.3">
      <c r="A34" s="95" t="s">
        <v>25</v>
      </c>
      <c r="B34" s="17">
        <v>444</v>
      </c>
      <c r="C34" s="13">
        <v>419.65</v>
      </c>
      <c r="D34" s="13">
        <v>438.49</v>
      </c>
      <c r="E34" s="13">
        <v>438.55799999999999</v>
      </c>
      <c r="F34" s="10">
        <f t="shared" si="14"/>
        <v>1.5507765285406094E-2</v>
      </c>
      <c r="G34" s="4">
        <v>458.55599999999998</v>
      </c>
      <c r="H34" s="25">
        <f t="shared" si="0"/>
        <v>4.5599441807012937</v>
      </c>
      <c r="I34" s="4">
        <v>503.55599999999998</v>
      </c>
      <c r="J34" s="36">
        <f t="shared" si="15"/>
        <v>9.8134142830973587</v>
      </c>
      <c r="K34" s="43">
        <v>458.55599999999998</v>
      </c>
      <c r="L34" s="36">
        <f t="shared" si="16"/>
        <v>0</v>
      </c>
      <c r="M34">
        <v>458.55599999999998</v>
      </c>
      <c r="N34" s="36">
        <f t="shared" si="17"/>
        <v>0</v>
      </c>
      <c r="O34">
        <v>458.55599999999998</v>
      </c>
      <c r="P34">
        <v>457.68400000000003</v>
      </c>
      <c r="Q34" s="64">
        <f>SUM(O4/G4)*100-100</f>
        <v>0</v>
      </c>
      <c r="R34">
        <v>458</v>
      </c>
      <c r="S34" s="48">
        <v>457.68400000000003</v>
      </c>
      <c r="T34" s="64">
        <f t="shared" si="20"/>
        <v>-1.9016216121912205E-3</v>
      </c>
      <c r="U34">
        <v>458.55599999999998</v>
      </c>
      <c r="V34" s="64">
        <f t="shared" si="18"/>
        <v>0</v>
      </c>
      <c r="W34" s="59">
        <v>458.55599999999998</v>
      </c>
      <c r="X34" s="62">
        <f t="shared" si="1"/>
        <v>0</v>
      </c>
      <c r="Y34" s="85">
        <v>455.44200000000001</v>
      </c>
      <c r="Z34" s="59">
        <v>458.55599999999998</v>
      </c>
      <c r="AA34" s="64">
        <f t="shared" si="19"/>
        <v>6.8373140817051918E-3</v>
      </c>
      <c r="AB34" t="s">
        <v>87</v>
      </c>
      <c r="AC34" s="59">
        <v>470</v>
      </c>
      <c r="AD34" s="99">
        <f t="shared" si="2"/>
        <v>2.495660290128145E-2</v>
      </c>
      <c r="AE34" s="49">
        <v>131</v>
      </c>
      <c r="AF34" s="49">
        <v>470</v>
      </c>
      <c r="AG34" s="64">
        <f t="shared" si="3"/>
        <v>0</v>
      </c>
      <c r="AH34">
        <v>135</v>
      </c>
      <c r="AI34" s="49">
        <v>470</v>
      </c>
      <c r="AJ34" s="64">
        <f t="shared" si="4"/>
        <v>0</v>
      </c>
      <c r="AK34">
        <v>194</v>
      </c>
      <c r="AL34" s="104">
        <v>470</v>
      </c>
      <c r="AM34" s="63">
        <v>535</v>
      </c>
      <c r="AN34" s="62">
        <f t="shared" si="5"/>
        <v>0</v>
      </c>
      <c r="AO34" s="106">
        <v>470</v>
      </c>
      <c r="AP34" s="64">
        <f t="shared" ref="AP34:AP48" si="21">(AO34-ROUND(AL34,1))/ROUND(AL34,1)</f>
        <v>0</v>
      </c>
      <c r="AQ34">
        <v>20</v>
      </c>
    </row>
    <row r="35" spans="1:44" x14ac:dyDescent="0.3">
      <c r="A35" s="95" t="s">
        <v>26</v>
      </c>
      <c r="B35" s="3">
        <v>44</v>
      </c>
      <c r="C35" s="4">
        <v>41.63</v>
      </c>
      <c r="D35" s="4">
        <v>41.63</v>
      </c>
      <c r="E35" s="4">
        <v>41.63</v>
      </c>
      <c r="F35" s="10">
        <f t="shared" si="14"/>
        <v>0</v>
      </c>
      <c r="G35" s="4">
        <v>41.63</v>
      </c>
      <c r="H35" s="25">
        <f t="shared" si="0"/>
        <v>0</v>
      </c>
      <c r="I35" s="4">
        <v>41.63</v>
      </c>
      <c r="J35" s="36">
        <f t="shared" si="15"/>
        <v>0</v>
      </c>
      <c r="K35" s="43">
        <v>41.63</v>
      </c>
      <c r="L35" s="36">
        <f t="shared" si="16"/>
        <v>0</v>
      </c>
      <c r="M35">
        <v>18.414000000000001</v>
      </c>
      <c r="N35" s="36">
        <f t="shared" si="17"/>
        <v>-55.767475378332932</v>
      </c>
      <c r="O35">
        <v>38.630000000000003</v>
      </c>
      <c r="P35">
        <v>41.551000000000002</v>
      </c>
      <c r="Q35" s="64">
        <f>SUM(O4/G4)*100-100</f>
        <v>0</v>
      </c>
      <c r="R35">
        <v>42</v>
      </c>
      <c r="S35" s="48">
        <v>41.551000000000002</v>
      </c>
      <c r="T35" s="64">
        <f t="shared" si="20"/>
        <v>7.561480714470617E-2</v>
      </c>
      <c r="U35">
        <v>38.630000000000003</v>
      </c>
      <c r="V35" s="64">
        <f t="shared" si="18"/>
        <v>0</v>
      </c>
      <c r="W35" s="59">
        <v>38.630000000000003</v>
      </c>
      <c r="X35" s="62">
        <f t="shared" si="1"/>
        <v>0</v>
      </c>
      <c r="Y35" s="85">
        <v>38.368000000000002</v>
      </c>
      <c r="Z35" s="59">
        <v>38.630000000000003</v>
      </c>
      <c r="AA35" s="64">
        <f t="shared" si="19"/>
        <v>6.8286071726438814E-3</v>
      </c>
      <c r="AB35" t="s">
        <v>87</v>
      </c>
      <c r="AC35" s="59">
        <v>38.630000000000003</v>
      </c>
      <c r="AD35" s="99">
        <f t="shared" si="2"/>
        <v>0</v>
      </c>
      <c r="AE35" s="49">
        <v>131</v>
      </c>
      <c r="AF35" s="49">
        <v>41</v>
      </c>
      <c r="AG35" s="64">
        <f t="shared" si="3"/>
        <v>6.1351281387522577E-2</v>
      </c>
      <c r="AH35">
        <v>136</v>
      </c>
      <c r="AI35" s="49">
        <v>38.630000000000003</v>
      </c>
      <c r="AJ35" s="64">
        <f t="shared" si="4"/>
        <v>0</v>
      </c>
      <c r="AK35">
        <v>194</v>
      </c>
      <c r="AL35" s="104">
        <v>38.630000000000003</v>
      </c>
      <c r="AM35" s="63">
        <v>535</v>
      </c>
      <c r="AN35" s="62">
        <f t="shared" si="5"/>
        <v>0</v>
      </c>
      <c r="AO35" s="106">
        <v>38.6</v>
      </c>
      <c r="AP35" s="64">
        <f t="shared" si="21"/>
        <v>0</v>
      </c>
      <c r="AQ35">
        <v>20</v>
      </c>
    </row>
    <row r="36" spans="1:44" x14ac:dyDescent="0.3">
      <c r="A36" s="95" t="s">
        <v>82</v>
      </c>
      <c r="B36" s="3">
        <v>55</v>
      </c>
      <c r="C36" s="4">
        <v>44.34</v>
      </c>
      <c r="D36" s="4">
        <v>51.927999999999997</v>
      </c>
      <c r="E36" s="4">
        <v>51.927999999999997</v>
      </c>
      <c r="F36" s="10">
        <f t="shared" si="14"/>
        <v>0</v>
      </c>
      <c r="G36" s="4">
        <v>54.427999999999997</v>
      </c>
      <c r="H36" s="25">
        <f t="shared" si="0"/>
        <v>4.8143583423201335</v>
      </c>
      <c r="I36" s="4">
        <v>54.344999999999999</v>
      </c>
      <c r="J36" s="36">
        <f t="shared" si="15"/>
        <v>-0.15249503931798358</v>
      </c>
      <c r="K36" s="43">
        <v>56.927999999999997</v>
      </c>
      <c r="L36" s="36">
        <f t="shared" si="16"/>
        <v>4.5932240758433096</v>
      </c>
      <c r="M36">
        <v>43.088000000000001</v>
      </c>
      <c r="N36" s="36">
        <f t="shared" si="17"/>
        <v>-20.834864408025283</v>
      </c>
      <c r="O36">
        <v>56.927999999999997</v>
      </c>
      <c r="P36">
        <v>44.261000000000003</v>
      </c>
      <c r="Q36" s="64">
        <f>SUM(O4/G4)*100-100</f>
        <v>0</v>
      </c>
      <c r="R36">
        <v>44</v>
      </c>
      <c r="S36" s="48">
        <v>44.261000000000003</v>
      </c>
      <c r="T36" s="64">
        <f t="shared" si="20"/>
        <v>-0.22250913434513764</v>
      </c>
      <c r="U36">
        <v>44.261000000000003</v>
      </c>
      <c r="V36" s="64">
        <f t="shared" si="18"/>
        <v>-0.22250913434513764</v>
      </c>
      <c r="W36" s="59">
        <v>59.427999999999997</v>
      </c>
      <c r="X36" s="62">
        <f t="shared" si="1"/>
        <v>4.3915120854412591E-2</v>
      </c>
      <c r="Y36" s="85">
        <v>40.043999999999997</v>
      </c>
      <c r="Z36" s="59">
        <v>44.344999999999999</v>
      </c>
      <c r="AA36" s="64">
        <f t="shared" si="19"/>
        <v>0.10740685246229154</v>
      </c>
      <c r="AB36" t="s">
        <v>87</v>
      </c>
      <c r="AC36" s="59">
        <v>59.427999999999997</v>
      </c>
      <c r="AD36" s="99">
        <f t="shared" si="2"/>
        <v>4.3915120854412591E-2</v>
      </c>
      <c r="AE36" s="49">
        <v>131</v>
      </c>
      <c r="AF36" s="49">
        <v>44.344999999999999</v>
      </c>
      <c r="AG36" s="64">
        <f>(AF36-AC36)/AC36</f>
        <v>-0.25380292118193443</v>
      </c>
      <c r="AH36">
        <v>136</v>
      </c>
      <c r="AI36" s="49">
        <v>61.927999999999997</v>
      </c>
      <c r="AJ36" s="64">
        <f t="shared" si="4"/>
        <v>4.2067712189540286E-2</v>
      </c>
      <c r="AK36">
        <v>195</v>
      </c>
      <c r="AL36" s="104">
        <v>61.927999999999997</v>
      </c>
      <c r="AM36" s="63">
        <v>535</v>
      </c>
      <c r="AN36" s="62">
        <f t="shared" si="5"/>
        <v>4.2067712189540286E-2</v>
      </c>
      <c r="AO36" s="107">
        <v>44.3</v>
      </c>
      <c r="AP36" s="64">
        <f t="shared" si="21"/>
        <v>-0.28432956381260099</v>
      </c>
      <c r="AQ36">
        <v>21</v>
      </c>
    </row>
    <row r="37" spans="1:44" x14ac:dyDescent="0.3">
      <c r="A37" s="95" t="s">
        <v>27</v>
      </c>
      <c r="B37" s="3">
        <v>88</v>
      </c>
      <c r="C37" s="4">
        <v>83.7</v>
      </c>
      <c r="D37" s="4">
        <v>83.7</v>
      </c>
      <c r="E37" s="4">
        <v>83.7</v>
      </c>
      <c r="F37" s="10">
        <f t="shared" si="14"/>
        <v>0</v>
      </c>
      <c r="G37" s="4">
        <v>83.7</v>
      </c>
      <c r="H37" s="25">
        <f t="shared" si="0"/>
        <v>0</v>
      </c>
      <c r="I37" s="4">
        <v>83.7</v>
      </c>
      <c r="J37" s="36">
        <f t="shared" si="15"/>
        <v>0</v>
      </c>
      <c r="K37" s="43">
        <v>83.7</v>
      </c>
      <c r="L37" s="36">
        <f t="shared" si="16"/>
        <v>0</v>
      </c>
      <c r="M37">
        <v>61.692</v>
      </c>
      <c r="N37" s="36">
        <f t="shared" si="17"/>
        <v>-26.29390681003585</v>
      </c>
      <c r="O37">
        <v>83.7</v>
      </c>
      <c r="P37">
        <v>83.540999999999997</v>
      </c>
      <c r="Q37" s="64">
        <f>SUM(O4/G4)*100-100</f>
        <v>0</v>
      </c>
      <c r="R37">
        <v>84</v>
      </c>
      <c r="S37" s="48">
        <v>83.540999999999997</v>
      </c>
      <c r="T37" s="64">
        <f t="shared" si="20"/>
        <v>-1.8996415770610039E-3</v>
      </c>
      <c r="U37">
        <v>83.7</v>
      </c>
      <c r="V37" s="64">
        <f t="shared" si="18"/>
        <v>0</v>
      </c>
      <c r="W37" s="59">
        <v>83.7</v>
      </c>
      <c r="X37" s="62">
        <f t="shared" si="1"/>
        <v>0</v>
      </c>
      <c r="Y37" s="85">
        <v>83.132000000000005</v>
      </c>
      <c r="Z37" s="59">
        <v>83.7</v>
      </c>
      <c r="AA37" s="64">
        <f t="shared" si="19"/>
        <v>6.8325073377279244E-3</v>
      </c>
      <c r="AB37" t="s">
        <v>87</v>
      </c>
      <c r="AC37" s="59">
        <v>83.7</v>
      </c>
      <c r="AD37" s="99">
        <f t="shared" si="2"/>
        <v>0</v>
      </c>
      <c r="AE37" s="49">
        <v>131</v>
      </c>
      <c r="AF37" s="49">
        <v>89</v>
      </c>
      <c r="AG37" s="64">
        <f t="shared" si="3"/>
        <v>6.3321385902031027E-2</v>
      </c>
      <c r="AH37">
        <v>136</v>
      </c>
      <c r="AI37" s="49">
        <v>83.7</v>
      </c>
      <c r="AJ37" s="64">
        <f t="shared" si="4"/>
        <v>0</v>
      </c>
      <c r="AK37">
        <v>195</v>
      </c>
      <c r="AL37" s="104">
        <v>87.2</v>
      </c>
      <c r="AM37" s="63">
        <v>535</v>
      </c>
      <c r="AN37" s="62">
        <f t="shared" si="5"/>
        <v>4.1816009557945039E-2</v>
      </c>
      <c r="AO37" s="106">
        <v>87.2</v>
      </c>
      <c r="AP37" s="64">
        <f t="shared" si="21"/>
        <v>0</v>
      </c>
      <c r="AQ37">
        <v>21</v>
      </c>
    </row>
    <row r="38" spans="1:44" x14ac:dyDescent="0.3">
      <c r="A38" s="95" t="s">
        <v>28</v>
      </c>
      <c r="B38" s="3">
        <v>30</v>
      </c>
      <c r="C38" s="4">
        <v>27.41</v>
      </c>
      <c r="D38" s="4">
        <v>27.41</v>
      </c>
      <c r="E38" s="4">
        <v>27.411000000000001</v>
      </c>
      <c r="F38" s="10">
        <f t="shared" si="14"/>
        <v>3.6483035388528151E-3</v>
      </c>
      <c r="G38" s="4">
        <v>27.411000000000001</v>
      </c>
      <c r="H38" s="25">
        <f t="shared" si="0"/>
        <v>0</v>
      </c>
      <c r="I38" s="4">
        <v>27.411000000000001</v>
      </c>
      <c r="J38" s="36">
        <f t="shared" si="15"/>
        <v>0</v>
      </c>
      <c r="K38" s="43">
        <v>27.411000000000001</v>
      </c>
      <c r="L38" s="36">
        <f t="shared" si="16"/>
        <v>0</v>
      </c>
      <c r="M38">
        <v>27.411000000000001</v>
      </c>
      <c r="N38" s="36">
        <f t="shared" si="17"/>
        <v>0</v>
      </c>
      <c r="O38">
        <v>27.411000000000001</v>
      </c>
      <c r="P38">
        <v>27.359000000000002</v>
      </c>
      <c r="Q38" s="64">
        <f>SUM(O4/G4)*100-100</f>
        <v>0</v>
      </c>
      <c r="R38">
        <v>27</v>
      </c>
      <c r="S38" s="48">
        <v>27.395</v>
      </c>
      <c r="T38" s="64">
        <f t="shared" si="20"/>
        <v>-5.8370727080375728E-4</v>
      </c>
      <c r="U38">
        <v>27.411000000000001</v>
      </c>
      <c r="V38" s="64">
        <f t="shared" si="18"/>
        <v>0</v>
      </c>
      <c r="W38" s="59">
        <v>27.411000000000001</v>
      </c>
      <c r="X38" s="62">
        <f t="shared" si="1"/>
        <v>0</v>
      </c>
      <c r="Y38" s="85">
        <v>27.225000000000001</v>
      </c>
      <c r="Z38" s="59">
        <v>27.411000000000001</v>
      </c>
      <c r="AA38" s="64">
        <f t="shared" si="19"/>
        <v>6.8319559228650116E-3</v>
      </c>
      <c r="AB38" t="s">
        <v>87</v>
      </c>
      <c r="AC38" s="59">
        <v>27.411000000000001</v>
      </c>
      <c r="AD38" s="99">
        <f t="shared" si="2"/>
        <v>0</v>
      </c>
      <c r="AE38" s="49">
        <v>131</v>
      </c>
      <c r="AF38" s="49">
        <v>27.411000000000001</v>
      </c>
      <c r="AG38" s="64">
        <f t="shared" si="3"/>
        <v>0</v>
      </c>
      <c r="AH38">
        <v>135</v>
      </c>
      <c r="AI38" s="49">
        <v>27.41</v>
      </c>
      <c r="AJ38" s="64">
        <f t="shared" si="4"/>
        <v>-3.6481704425275332E-5</v>
      </c>
      <c r="AK38">
        <v>195</v>
      </c>
      <c r="AL38" s="104">
        <v>27.411000000000001</v>
      </c>
      <c r="AM38" s="63">
        <v>535</v>
      </c>
      <c r="AN38" s="62">
        <f t="shared" si="5"/>
        <v>0</v>
      </c>
      <c r="AO38" s="106">
        <v>27.4</v>
      </c>
      <c r="AP38" s="64">
        <f t="shared" si="21"/>
        <v>0</v>
      </c>
      <c r="AQ38">
        <v>21</v>
      </c>
    </row>
    <row r="39" spans="1:44" x14ac:dyDescent="0.3">
      <c r="A39" s="95" t="s">
        <v>29</v>
      </c>
      <c r="B39" s="3">
        <v>29</v>
      </c>
      <c r="C39" s="4">
        <v>28.04</v>
      </c>
      <c r="D39" s="4">
        <v>28.04</v>
      </c>
      <c r="E39" s="4">
        <v>28.047000000000001</v>
      </c>
      <c r="F39" s="10">
        <f t="shared" si="14"/>
        <v>2.496433666192388E-2</v>
      </c>
      <c r="G39" s="4">
        <v>30.047000000000001</v>
      </c>
      <c r="H39" s="25">
        <f t="shared" si="0"/>
        <v>7.1308874389417696</v>
      </c>
      <c r="I39" s="4">
        <v>30.047000000000001</v>
      </c>
      <c r="J39" s="36">
        <f t="shared" si="15"/>
        <v>0</v>
      </c>
      <c r="K39" s="43">
        <v>30.047000000000001</v>
      </c>
      <c r="L39" s="36">
        <f t="shared" si="16"/>
        <v>0</v>
      </c>
      <c r="M39">
        <v>16.27</v>
      </c>
      <c r="N39" s="36">
        <f t="shared" si="17"/>
        <v>-45.851499317735559</v>
      </c>
      <c r="O39">
        <v>28.047000000000001</v>
      </c>
      <c r="P39">
        <v>29.99</v>
      </c>
      <c r="Q39" s="64">
        <f>SUM(O4/G4)*100-100</f>
        <v>0</v>
      </c>
      <c r="R39">
        <v>30</v>
      </c>
      <c r="S39" s="48">
        <v>29.99</v>
      </c>
      <c r="T39" s="64">
        <f t="shared" si="20"/>
        <v>6.9276571469319273E-2</v>
      </c>
      <c r="U39">
        <v>28.047000000000001</v>
      </c>
      <c r="V39" s="64">
        <f t="shared" si="18"/>
        <v>0</v>
      </c>
      <c r="W39" s="59">
        <v>28.047000000000001</v>
      </c>
      <c r="X39" s="62">
        <f t="shared" si="1"/>
        <v>0</v>
      </c>
      <c r="Y39" s="85">
        <v>27.856000000000002</v>
      </c>
      <c r="Z39" s="59">
        <v>28.047000000000001</v>
      </c>
      <c r="AA39" s="64">
        <f t="shared" si="19"/>
        <v>6.8566915565766422E-3</v>
      </c>
      <c r="AB39" t="s">
        <v>87</v>
      </c>
      <c r="AC39" s="59">
        <v>28.047000000000001</v>
      </c>
      <c r="AD39" s="99">
        <f t="shared" si="2"/>
        <v>0</v>
      </c>
      <c r="AE39" s="49">
        <v>132</v>
      </c>
      <c r="AF39" s="49">
        <v>28.047000000000001</v>
      </c>
      <c r="AG39" s="64">
        <f t="shared" si="3"/>
        <v>0</v>
      </c>
      <c r="AH39">
        <v>135</v>
      </c>
      <c r="AI39" s="49">
        <v>28.047000000000001</v>
      </c>
      <c r="AJ39" s="64">
        <f t="shared" si="4"/>
        <v>0</v>
      </c>
      <c r="AK39">
        <v>195</v>
      </c>
      <c r="AL39" s="104">
        <v>28.047000000000001</v>
      </c>
      <c r="AM39" s="63">
        <v>536</v>
      </c>
      <c r="AN39" s="62">
        <f t="shared" si="5"/>
        <v>0</v>
      </c>
      <c r="AO39" s="108">
        <v>28</v>
      </c>
      <c r="AP39" s="64">
        <f>(AO39-ROUND(AL39,1))/ROUND(AL39,1)</f>
        <v>0</v>
      </c>
      <c r="AQ39">
        <v>22</v>
      </c>
    </row>
    <row r="40" spans="1:44" x14ac:dyDescent="0.3">
      <c r="A40" s="8" t="s">
        <v>30</v>
      </c>
      <c r="B40" s="3"/>
      <c r="C40" s="4"/>
      <c r="D40" s="4"/>
      <c r="E40" s="4"/>
      <c r="F40" s="21" t="s">
        <v>9</v>
      </c>
      <c r="G40" s="4"/>
      <c r="H40" s="25"/>
      <c r="I40" s="4"/>
      <c r="J40" s="36" t="s">
        <v>9</v>
      </c>
      <c r="K40" s="43"/>
      <c r="L40" s="36" t="s">
        <v>9</v>
      </c>
      <c r="N40" s="36" t="s">
        <v>9</v>
      </c>
      <c r="Q40" s="64"/>
      <c r="S40" s="48"/>
      <c r="T40" s="64"/>
      <c r="V40" s="64"/>
      <c r="W40" s="59"/>
      <c r="Y40" s="59"/>
      <c r="Z40" s="59"/>
      <c r="AA40" s="64"/>
      <c r="AC40" s="59"/>
      <c r="AD40" s="64"/>
      <c r="AF40" s="59"/>
      <c r="AG40" s="64"/>
      <c r="AI40" s="59"/>
      <c r="AJ40" s="64"/>
      <c r="AL40" s="104"/>
      <c r="AM40" s="63"/>
      <c r="AN40" s="62"/>
      <c r="AO40" s="106"/>
      <c r="AP40" s="64"/>
    </row>
    <row r="41" spans="1:44" x14ac:dyDescent="0.3">
      <c r="A41" s="95" t="s">
        <v>31</v>
      </c>
      <c r="B41" s="3">
        <v>3122</v>
      </c>
      <c r="C41" s="4">
        <v>3028.96</v>
      </c>
      <c r="D41" s="4">
        <v>3302.0529999999999</v>
      </c>
      <c r="E41" s="4">
        <v>3335.0740000000001</v>
      </c>
      <c r="F41" s="21">
        <f t="shared" ref="F41:F46" si="22">SUM(E41/D41)*100-100</f>
        <v>1.0000142335692317</v>
      </c>
      <c r="G41" s="4">
        <v>3391.77</v>
      </c>
      <c r="H41" s="25">
        <f t="shared" si="0"/>
        <v>1.6999922640397216</v>
      </c>
      <c r="I41" s="4">
        <v>3355.4540000000002</v>
      </c>
      <c r="J41" s="36">
        <f t="shared" ref="J41:J46" si="23">SUM(I41/G41)*100-100</f>
        <v>-1.070709393620433</v>
      </c>
      <c r="K41" s="43">
        <v>3398.5540000000001</v>
      </c>
      <c r="L41" s="36">
        <f t="shared" ref="L41:L46" si="24">SUM(K41/G41)*100-100</f>
        <v>0.20001356224037181</v>
      </c>
      <c r="M41" s="49">
        <v>3398.5540000000001</v>
      </c>
      <c r="N41" s="36">
        <f t="shared" ref="N41:N46" si="25">SUM(M41/G41)*100-100</f>
        <v>0.20001356224037181</v>
      </c>
      <c r="O41" s="59">
        <v>3398.5540000000001</v>
      </c>
      <c r="P41" s="59">
        <v>3398.5540000000001</v>
      </c>
      <c r="Q41" s="64">
        <f>SUM(O4/G4)*100-100</f>
        <v>0</v>
      </c>
      <c r="R41" s="59">
        <v>3453</v>
      </c>
      <c r="S41" s="48">
        <v>3452.931</v>
      </c>
      <c r="T41" s="64">
        <f t="shared" ref="T41:T46" si="26">(S41-O41)/O41</f>
        <v>1.6000040017018987E-2</v>
      </c>
      <c r="U41">
        <v>3452.931</v>
      </c>
      <c r="V41" s="64">
        <f t="shared" ref="V41:V46" si="27">(U41-O41)/O41</f>
        <v>1.6000040017018987E-2</v>
      </c>
      <c r="W41" s="59">
        <v>3452.931</v>
      </c>
      <c r="X41" s="62">
        <f t="shared" si="1"/>
        <v>1.6000040017018987E-2</v>
      </c>
      <c r="Y41" s="86">
        <v>3225.038</v>
      </c>
      <c r="Z41" s="87">
        <v>3521.99</v>
      </c>
      <c r="AA41" s="64">
        <f t="shared" ref="AA41:AA46" si="28">(Z41-Y41)/Y41</f>
        <v>9.207705459594577E-2</v>
      </c>
      <c r="AB41" t="s">
        <v>85</v>
      </c>
      <c r="AC41" s="59">
        <v>3452.931</v>
      </c>
      <c r="AD41" s="99">
        <f t="shared" si="2"/>
        <v>1.6000040017018987E-2</v>
      </c>
      <c r="AE41" s="49">
        <v>132</v>
      </c>
      <c r="AF41" s="49">
        <v>3521.99</v>
      </c>
      <c r="AG41" s="64">
        <f t="shared" si="3"/>
        <v>2.0000110051431593E-2</v>
      </c>
      <c r="AH41">
        <v>137</v>
      </c>
      <c r="AI41" s="49">
        <v>3521.99</v>
      </c>
      <c r="AJ41" s="64">
        <f t="shared" si="4"/>
        <v>2.0000110051431593E-2</v>
      </c>
      <c r="AK41">
        <v>196</v>
      </c>
      <c r="AL41" s="104">
        <v>3521.99</v>
      </c>
      <c r="AM41" s="63">
        <v>536</v>
      </c>
      <c r="AN41" s="62">
        <f t="shared" si="5"/>
        <v>2.0000110051431593E-2</v>
      </c>
      <c r="AO41" s="104">
        <v>3610</v>
      </c>
      <c r="AP41" s="64">
        <f t="shared" si="21"/>
        <v>2.4985803520726858E-2</v>
      </c>
      <c r="AQ41">
        <v>22</v>
      </c>
    </row>
    <row r="42" spans="1:44" x14ac:dyDescent="0.3">
      <c r="A42" s="95" t="s">
        <v>32</v>
      </c>
      <c r="B42" s="3">
        <v>12</v>
      </c>
      <c r="C42" s="4">
        <v>11.6</v>
      </c>
      <c r="D42" s="4">
        <v>12</v>
      </c>
      <c r="E42" s="4">
        <v>13</v>
      </c>
      <c r="F42" s="21">
        <f t="shared" si="22"/>
        <v>8.3333333333333286</v>
      </c>
      <c r="G42" s="4">
        <v>13</v>
      </c>
      <c r="H42" s="25">
        <f t="shared" si="0"/>
        <v>0</v>
      </c>
      <c r="I42" s="4">
        <v>13</v>
      </c>
      <c r="J42" s="36">
        <f t="shared" si="23"/>
        <v>0</v>
      </c>
      <c r="K42" s="43">
        <v>13</v>
      </c>
      <c r="L42" s="36">
        <f t="shared" si="24"/>
        <v>0</v>
      </c>
      <c r="M42" s="47">
        <v>13</v>
      </c>
      <c r="N42" s="36">
        <f t="shared" si="25"/>
        <v>0</v>
      </c>
      <c r="O42">
        <v>13</v>
      </c>
      <c r="P42">
        <v>12.975</v>
      </c>
      <c r="Q42" s="64">
        <f>SUM(O4/G4)*100-100</f>
        <v>0</v>
      </c>
      <c r="R42">
        <v>13</v>
      </c>
      <c r="S42" s="48">
        <v>12.975</v>
      </c>
      <c r="T42" s="64">
        <f t="shared" si="26"/>
        <v>-1.9230769230769505E-3</v>
      </c>
      <c r="U42">
        <v>13</v>
      </c>
      <c r="V42" s="64">
        <f t="shared" si="27"/>
        <v>0</v>
      </c>
      <c r="W42" s="59">
        <v>13</v>
      </c>
      <c r="X42" s="62">
        <f t="shared" si="1"/>
        <v>0</v>
      </c>
      <c r="Y42" s="85">
        <v>12.912000000000001</v>
      </c>
      <c r="Z42" s="59">
        <v>13</v>
      </c>
      <c r="AA42" s="64">
        <f t="shared" si="28"/>
        <v>6.8153655514249676E-3</v>
      </c>
      <c r="AB42" t="s">
        <v>85</v>
      </c>
      <c r="AC42" s="59">
        <v>13</v>
      </c>
      <c r="AD42" s="99">
        <f t="shared" si="2"/>
        <v>0</v>
      </c>
      <c r="AE42" s="49">
        <v>132</v>
      </c>
      <c r="AF42" s="49">
        <v>13</v>
      </c>
      <c r="AG42" s="64">
        <f t="shared" si="3"/>
        <v>0</v>
      </c>
      <c r="AH42">
        <v>137</v>
      </c>
      <c r="AI42" s="49">
        <v>13</v>
      </c>
      <c r="AJ42" s="64">
        <f t="shared" si="4"/>
        <v>0</v>
      </c>
      <c r="AK42">
        <v>196</v>
      </c>
      <c r="AL42" s="104">
        <v>13</v>
      </c>
      <c r="AM42">
        <v>536</v>
      </c>
      <c r="AN42" s="62">
        <f t="shared" si="5"/>
        <v>0</v>
      </c>
      <c r="AO42" s="106">
        <v>13</v>
      </c>
      <c r="AP42" s="64">
        <f t="shared" si="21"/>
        <v>0</v>
      </c>
      <c r="AQ42">
        <v>23</v>
      </c>
    </row>
    <row r="43" spans="1:44" x14ac:dyDescent="0.3">
      <c r="A43" s="95" t="s">
        <v>33</v>
      </c>
      <c r="B43" s="3">
        <v>36</v>
      </c>
      <c r="C43" s="4">
        <v>33.65</v>
      </c>
      <c r="D43" s="4">
        <v>33.656999999999996</v>
      </c>
      <c r="E43" s="4">
        <v>30.187999999999999</v>
      </c>
      <c r="F43" s="21">
        <f t="shared" si="22"/>
        <v>-10.306919808657923</v>
      </c>
      <c r="G43" s="4">
        <v>30.187999999999999</v>
      </c>
      <c r="H43" s="25">
        <f t="shared" si="0"/>
        <v>0</v>
      </c>
      <c r="I43" s="4">
        <v>30.187999999999999</v>
      </c>
      <c r="J43" s="36">
        <f t="shared" si="23"/>
        <v>0</v>
      </c>
      <c r="K43" s="43">
        <v>30.187999999999999</v>
      </c>
      <c r="L43" s="36">
        <f t="shared" si="24"/>
        <v>0</v>
      </c>
      <c r="M43">
        <v>27.826000000000001</v>
      </c>
      <c r="N43" s="36">
        <f t="shared" si="25"/>
        <v>-7.8243010467735559</v>
      </c>
      <c r="O43">
        <v>29.388000000000002</v>
      </c>
      <c r="P43">
        <v>30.131</v>
      </c>
      <c r="Q43" s="64">
        <f>SUM(O4/G4)*100-100</f>
        <v>0</v>
      </c>
      <c r="R43">
        <v>30</v>
      </c>
      <c r="S43" s="48">
        <v>30.131</v>
      </c>
      <c r="T43" s="64">
        <f t="shared" si="26"/>
        <v>2.5282428201987155E-2</v>
      </c>
      <c r="U43">
        <v>29.388000000000002</v>
      </c>
      <c r="V43" s="64">
        <f t="shared" si="27"/>
        <v>0</v>
      </c>
      <c r="W43" s="59">
        <v>29.388000000000002</v>
      </c>
      <c r="X43" s="62">
        <f t="shared" si="1"/>
        <v>0</v>
      </c>
      <c r="Y43" s="85">
        <v>29.187999999999999</v>
      </c>
      <c r="Z43" s="87">
        <v>29.388000000000002</v>
      </c>
      <c r="AA43" s="64">
        <f t="shared" si="28"/>
        <v>6.8521310127450611E-3</v>
      </c>
      <c r="AB43" t="s">
        <v>85</v>
      </c>
      <c r="AC43" s="59">
        <v>29.388000000000002</v>
      </c>
      <c r="AD43" s="99">
        <f t="shared" si="2"/>
        <v>0</v>
      </c>
      <c r="AE43" s="49">
        <v>132</v>
      </c>
      <c r="AF43" s="49">
        <v>29.388000000000002</v>
      </c>
      <c r="AG43" s="64">
        <f t="shared" si="3"/>
        <v>0</v>
      </c>
      <c r="AH43">
        <v>137</v>
      </c>
      <c r="AI43" s="49">
        <v>29.388000000000002</v>
      </c>
      <c r="AJ43" s="64">
        <f t="shared" si="4"/>
        <v>0</v>
      </c>
      <c r="AK43">
        <v>196</v>
      </c>
      <c r="AL43" s="104">
        <v>29.388000000000002</v>
      </c>
      <c r="AM43">
        <v>536</v>
      </c>
      <c r="AN43" s="62">
        <f t="shared" si="5"/>
        <v>0</v>
      </c>
      <c r="AO43" s="106">
        <v>29.4</v>
      </c>
      <c r="AP43" s="64">
        <f t="shared" si="21"/>
        <v>0</v>
      </c>
      <c r="AQ43">
        <v>23</v>
      </c>
    </row>
    <row r="44" spans="1:44" x14ac:dyDescent="0.3">
      <c r="A44" s="95" t="s">
        <v>34</v>
      </c>
      <c r="B44" s="3">
        <v>5</v>
      </c>
      <c r="C44" s="4">
        <v>5.04</v>
      </c>
      <c r="D44" s="4">
        <v>5.79</v>
      </c>
      <c r="E44" s="4">
        <v>5.7960000000000003</v>
      </c>
      <c r="F44" s="21">
        <f t="shared" si="22"/>
        <v>0.10362694300518172</v>
      </c>
      <c r="G44" s="4">
        <v>5.7960000000000003</v>
      </c>
      <c r="H44" s="25">
        <f t="shared" si="0"/>
        <v>0</v>
      </c>
      <c r="I44" s="4">
        <v>5.7960000000000003</v>
      </c>
      <c r="J44" s="36">
        <f t="shared" si="23"/>
        <v>0</v>
      </c>
      <c r="K44" s="43">
        <v>5.7960000000000003</v>
      </c>
      <c r="L44" s="36">
        <f t="shared" si="24"/>
        <v>0</v>
      </c>
      <c r="M44">
        <v>5.7960000000000003</v>
      </c>
      <c r="N44" s="36">
        <f t="shared" si="25"/>
        <v>0</v>
      </c>
      <c r="O44">
        <v>5.7960000000000003</v>
      </c>
      <c r="P44">
        <v>5.7850000000000001</v>
      </c>
      <c r="Q44" s="64">
        <f>SUM(O4/G4)*100-100</f>
        <v>0</v>
      </c>
      <c r="R44">
        <v>6</v>
      </c>
      <c r="S44" s="48">
        <v>5.7850000000000001</v>
      </c>
      <c r="T44" s="64">
        <f t="shared" si="26"/>
        <v>-1.8978605935127881E-3</v>
      </c>
      <c r="U44">
        <v>5.7960000000000003</v>
      </c>
      <c r="V44" s="64">
        <f t="shared" si="27"/>
        <v>0</v>
      </c>
      <c r="W44" s="59">
        <v>5.7960000000000003</v>
      </c>
      <c r="X44" s="62">
        <f t="shared" si="1"/>
        <v>0</v>
      </c>
      <c r="Y44" s="85">
        <v>5.7569999999999997</v>
      </c>
      <c r="Z44" s="59">
        <v>9.2959999999999994</v>
      </c>
      <c r="AA44" s="64">
        <f t="shared" si="28"/>
        <v>0.61472989404203582</v>
      </c>
      <c r="AB44" t="s">
        <v>85</v>
      </c>
      <c r="AC44" s="59">
        <v>5.7960000000000003</v>
      </c>
      <c r="AD44" s="99">
        <f t="shared" si="2"/>
        <v>0</v>
      </c>
      <c r="AE44" s="49">
        <v>132</v>
      </c>
      <c r="AF44" s="49">
        <v>5.7960000000000003</v>
      </c>
      <c r="AG44" s="64">
        <f t="shared" si="3"/>
        <v>0</v>
      </c>
      <c r="AH44">
        <v>138</v>
      </c>
      <c r="AI44" s="49">
        <v>5.7960000000000003</v>
      </c>
      <c r="AJ44" s="64">
        <f t="shared" si="4"/>
        <v>0</v>
      </c>
      <c r="AK44">
        <v>196</v>
      </c>
      <c r="AL44" s="104">
        <v>5.7960000000000003</v>
      </c>
      <c r="AM44">
        <v>536</v>
      </c>
      <c r="AN44" s="62">
        <f t="shared" si="5"/>
        <v>0</v>
      </c>
      <c r="AO44" s="106">
        <v>5.8</v>
      </c>
      <c r="AP44" s="64">
        <f t="shared" si="21"/>
        <v>0</v>
      </c>
      <c r="AQ44">
        <v>23</v>
      </c>
    </row>
    <row r="45" spans="1:44" x14ac:dyDescent="0.3">
      <c r="A45" s="95" t="s">
        <v>35</v>
      </c>
      <c r="B45" s="3">
        <v>18</v>
      </c>
      <c r="C45" s="4">
        <v>17.079999999999998</v>
      </c>
      <c r="D45" s="4">
        <v>17.649999999999999</v>
      </c>
      <c r="E45" s="4">
        <v>17.850000000000001</v>
      </c>
      <c r="F45" s="21">
        <f t="shared" si="22"/>
        <v>1.1331444759207017</v>
      </c>
      <c r="G45" s="4">
        <v>17.649999999999999</v>
      </c>
      <c r="H45" s="25">
        <f t="shared" si="0"/>
        <v>-1.1204481792717331</v>
      </c>
      <c r="I45" s="4">
        <v>17.649999999999999</v>
      </c>
      <c r="J45" s="36">
        <f t="shared" si="23"/>
        <v>0</v>
      </c>
      <c r="K45" s="43">
        <v>17.649999999999999</v>
      </c>
      <c r="L45" s="36">
        <f t="shared" si="24"/>
        <v>0</v>
      </c>
      <c r="M45">
        <v>17.649999999999999</v>
      </c>
      <c r="N45" s="36">
        <f t="shared" si="25"/>
        <v>0</v>
      </c>
      <c r="O45">
        <v>17.649999999999999</v>
      </c>
      <c r="P45">
        <v>17.616</v>
      </c>
      <c r="Q45" s="64">
        <f>SUM(O4/G4)*100-100</f>
        <v>0</v>
      </c>
      <c r="R45">
        <v>18</v>
      </c>
      <c r="S45" s="48">
        <v>17.616</v>
      </c>
      <c r="T45" s="64">
        <f t="shared" si="26"/>
        <v>-1.9263456090650947E-3</v>
      </c>
      <c r="U45">
        <v>17.649999999999999</v>
      </c>
      <c r="V45" s="64">
        <f t="shared" si="27"/>
        <v>0</v>
      </c>
      <c r="W45" s="59">
        <v>17.649999999999999</v>
      </c>
      <c r="X45" s="62">
        <f t="shared" si="1"/>
        <v>0</v>
      </c>
      <c r="Y45" s="85">
        <v>17.53</v>
      </c>
      <c r="Z45" s="59">
        <v>17.649999999999999</v>
      </c>
      <c r="AA45" s="64">
        <f t="shared" si="28"/>
        <v>6.8454078722189069E-3</v>
      </c>
      <c r="AB45" t="s">
        <v>85</v>
      </c>
      <c r="AC45" s="59">
        <v>17.649999999999999</v>
      </c>
      <c r="AD45" s="99">
        <f t="shared" si="2"/>
        <v>0</v>
      </c>
      <c r="AE45" s="49">
        <v>132</v>
      </c>
      <c r="AF45" s="49">
        <v>17.649999999999999</v>
      </c>
      <c r="AG45" s="64">
        <f t="shared" si="3"/>
        <v>0</v>
      </c>
      <c r="AH45">
        <v>138</v>
      </c>
      <c r="AI45" s="49">
        <v>17.649999999999999</v>
      </c>
      <c r="AJ45" s="64">
        <f t="shared" si="4"/>
        <v>0</v>
      </c>
      <c r="AK45">
        <v>196</v>
      </c>
      <c r="AL45" s="104">
        <v>17.649999999999999</v>
      </c>
      <c r="AM45">
        <v>536</v>
      </c>
      <c r="AN45" s="62">
        <f t="shared" si="5"/>
        <v>0</v>
      </c>
      <c r="AO45" s="106">
        <v>17.7</v>
      </c>
      <c r="AP45" s="64">
        <f t="shared" si="21"/>
        <v>0</v>
      </c>
      <c r="AQ45">
        <v>24</v>
      </c>
    </row>
    <row r="46" spans="1:44" x14ac:dyDescent="0.3">
      <c r="A46" s="95" t="s">
        <v>83</v>
      </c>
      <c r="B46" s="3">
        <v>29</v>
      </c>
      <c r="C46" s="4">
        <v>27.54</v>
      </c>
      <c r="D46" s="4">
        <v>27.54</v>
      </c>
      <c r="E46" s="4">
        <v>27.547999999999998</v>
      </c>
      <c r="F46" s="21">
        <f t="shared" si="22"/>
        <v>2.9048656499639947E-2</v>
      </c>
      <c r="G46" s="4">
        <v>27.547999999999998</v>
      </c>
      <c r="H46" s="25">
        <f t="shared" si="0"/>
        <v>0</v>
      </c>
      <c r="I46" s="4">
        <v>30.547999999999998</v>
      </c>
      <c r="J46" s="36">
        <f t="shared" si="23"/>
        <v>10.890082764629014</v>
      </c>
      <c r="K46" s="43">
        <v>27.547999999999998</v>
      </c>
      <c r="L46" s="36">
        <f t="shared" si="24"/>
        <v>0</v>
      </c>
      <c r="M46">
        <v>27.547999999999998</v>
      </c>
      <c r="N46" s="36">
        <f t="shared" si="25"/>
        <v>0</v>
      </c>
      <c r="O46">
        <v>27.547999999999998</v>
      </c>
      <c r="P46">
        <v>27.495999999999999</v>
      </c>
      <c r="Q46" s="64">
        <f>SUM(O4/G4)*100-100</f>
        <v>0</v>
      </c>
      <c r="R46">
        <v>0</v>
      </c>
      <c r="S46" s="48">
        <v>0</v>
      </c>
      <c r="T46" s="64">
        <f t="shared" si="26"/>
        <v>-1</v>
      </c>
      <c r="U46">
        <v>0</v>
      </c>
      <c r="V46" s="64">
        <f t="shared" si="27"/>
        <v>-1</v>
      </c>
      <c r="W46" s="59">
        <v>0</v>
      </c>
      <c r="X46" s="62">
        <f t="shared" si="1"/>
        <v>-1</v>
      </c>
      <c r="Y46" s="85">
        <v>27.361000000000001</v>
      </c>
      <c r="Z46" s="59">
        <v>0</v>
      </c>
      <c r="AA46" s="64">
        <f t="shared" si="28"/>
        <v>-1</v>
      </c>
      <c r="AB46" t="s">
        <v>85</v>
      </c>
      <c r="AC46" s="59">
        <v>22.547999999999998</v>
      </c>
      <c r="AD46" s="99">
        <f t="shared" si="2"/>
        <v>-0.18150137941048353</v>
      </c>
      <c r="AE46" s="49">
        <v>132</v>
      </c>
      <c r="AF46" s="49">
        <v>22.547999999999998</v>
      </c>
      <c r="AG46" s="64">
        <f>(AF46-AC46)/AC46</f>
        <v>0</v>
      </c>
      <c r="AH46">
        <v>138</v>
      </c>
      <c r="AI46" s="49">
        <v>22.547999999999998</v>
      </c>
      <c r="AJ46" s="64">
        <f t="shared" si="4"/>
        <v>0</v>
      </c>
      <c r="AK46">
        <v>196</v>
      </c>
      <c r="AL46" s="104">
        <v>22.547999999999998</v>
      </c>
      <c r="AM46">
        <v>536</v>
      </c>
      <c r="AN46" s="62">
        <f t="shared" si="5"/>
        <v>0</v>
      </c>
      <c r="AO46" s="106">
        <v>0</v>
      </c>
      <c r="AP46" s="64">
        <f t="shared" si="21"/>
        <v>-1</v>
      </c>
      <c r="AQ46">
        <v>49</v>
      </c>
    </row>
    <row r="47" spans="1:44" x14ac:dyDescent="0.3">
      <c r="A47" s="8" t="s">
        <v>36</v>
      </c>
      <c r="B47" s="3"/>
      <c r="C47" s="4"/>
      <c r="D47" s="4"/>
      <c r="E47" s="4"/>
      <c r="F47" s="21" t="s">
        <v>9</v>
      </c>
      <c r="G47" s="4"/>
      <c r="H47" s="25"/>
      <c r="I47" s="4"/>
      <c r="J47" s="36" t="s">
        <v>9</v>
      </c>
      <c r="K47" s="43"/>
      <c r="L47" s="36" t="s">
        <v>9</v>
      </c>
      <c r="N47" s="36" t="s">
        <v>9</v>
      </c>
      <c r="Q47" s="64"/>
      <c r="S47" s="48"/>
      <c r="T47" s="64"/>
      <c r="V47" s="64"/>
      <c r="W47" s="59"/>
      <c r="Y47" s="59"/>
      <c r="Z47" s="59"/>
      <c r="AA47" s="64"/>
      <c r="AC47" s="59"/>
      <c r="AD47" s="99"/>
      <c r="AE47" s="49"/>
      <c r="AF47" s="49"/>
      <c r="AG47" s="64"/>
      <c r="AI47" s="49"/>
      <c r="AJ47" s="64"/>
      <c r="AL47" s="104"/>
      <c r="AN47" s="62"/>
      <c r="AO47" s="106"/>
      <c r="AP47" s="64"/>
    </row>
    <row r="48" spans="1:44" ht="28.8" x14ac:dyDescent="0.3">
      <c r="A48" s="95" t="s">
        <v>55</v>
      </c>
      <c r="B48" s="3">
        <v>11</v>
      </c>
      <c r="C48" s="13">
        <v>10.07</v>
      </c>
      <c r="D48" s="13">
        <v>10.38</v>
      </c>
      <c r="E48" s="4">
        <v>11.8</v>
      </c>
      <c r="F48" s="23">
        <f>SUM(E48/D48)*100-100</f>
        <v>13.680154142581884</v>
      </c>
      <c r="G48" s="4">
        <v>11.8</v>
      </c>
      <c r="H48" s="25">
        <f t="shared" si="0"/>
        <v>0</v>
      </c>
      <c r="I48" s="4">
        <v>11.8</v>
      </c>
      <c r="J48" s="36">
        <f>SUM(I48/G48)*100-100</f>
        <v>0</v>
      </c>
      <c r="K48" s="43">
        <v>11.8</v>
      </c>
      <c r="L48" s="36">
        <f>SUM(K48/G48)*100-100</f>
        <v>0</v>
      </c>
      <c r="M48" s="26">
        <v>11.8</v>
      </c>
      <c r="N48" s="36">
        <f>SUM(M48/G48)*100-100</f>
        <v>0</v>
      </c>
      <c r="O48">
        <v>11.8</v>
      </c>
      <c r="P48">
        <v>11.778</v>
      </c>
      <c r="Q48" s="64">
        <f>SUM(O4/G4)*100-100</f>
        <v>0</v>
      </c>
      <c r="R48">
        <v>12</v>
      </c>
      <c r="S48" s="48">
        <v>11.778</v>
      </c>
      <c r="T48" s="64">
        <f>(S48-O48)/O48</f>
        <v>-1.8644067796610372E-3</v>
      </c>
      <c r="U48">
        <v>11.8</v>
      </c>
      <c r="V48" s="64">
        <f>(U48-O48)/O48</f>
        <v>0</v>
      </c>
      <c r="W48" s="59">
        <v>11.8</v>
      </c>
      <c r="X48" s="62">
        <f t="shared" si="1"/>
        <v>0</v>
      </c>
      <c r="Y48" s="85">
        <v>11.72</v>
      </c>
      <c r="Z48" s="59">
        <v>11.8</v>
      </c>
      <c r="AA48" s="64">
        <f>(Z48-Y48)/Y48</f>
        <v>6.8259385665529063E-3</v>
      </c>
      <c r="AB48" t="s">
        <v>91</v>
      </c>
      <c r="AC48" s="59">
        <v>11.8</v>
      </c>
      <c r="AD48" s="99">
        <f t="shared" si="2"/>
        <v>0</v>
      </c>
      <c r="AE48" s="49">
        <v>136</v>
      </c>
      <c r="AF48" s="49">
        <v>11.8</v>
      </c>
      <c r="AG48" s="64">
        <f t="shared" si="3"/>
        <v>0</v>
      </c>
      <c r="AH48">
        <v>146</v>
      </c>
      <c r="AI48" s="49">
        <v>11.8</v>
      </c>
      <c r="AJ48" s="64">
        <f t="shared" si="4"/>
        <v>0</v>
      </c>
      <c r="AK48">
        <v>207</v>
      </c>
      <c r="AL48" s="104">
        <v>11.8</v>
      </c>
      <c r="AM48">
        <v>540</v>
      </c>
      <c r="AN48" s="62">
        <f t="shared" si="5"/>
        <v>0</v>
      </c>
      <c r="AO48" s="106">
        <v>11.8</v>
      </c>
      <c r="AP48" s="64">
        <f t="shared" si="21"/>
        <v>0</v>
      </c>
      <c r="AQ48">
        <v>44</v>
      </c>
    </row>
    <row r="49" spans="1:40" ht="18" hidden="1" x14ac:dyDescent="0.3">
      <c r="A49" s="5" t="s">
        <v>43</v>
      </c>
      <c r="B49" s="14"/>
      <c r="C49" s="15"/>
      <c r="D49" s="15"/>
      <c r="E49" s="15"/>
      <c r="F49" s="22"/>
      <c r="G49" s="15"/>
      <c r="H49" s="27"/>
      <c r="I49" s="15"/>
      <c r="J49" s="37"/>
      <c r="K49" s="44"/>
      <c r="L49" s="37" t="s">
        <v>50</v>
      </c>
      <c r="M49" s="46"/>
      <c r="N49" s="46"/>
      <c r="O49" s="46"/>
      <c r="P49" s="46"/>
      <c r="Q49" s="46"/>
      <c r="R49" s="46"/>
      <c r="S49" s="68"/>
      <c r="T49" s="62"/>
      <c r="W49" s="59"/>
      <c r="AC49" s="59"/>
      <c r="AD49" s="64" t="e">
        <f t="shared" si="2"/>
        <v>#DIV/0!</v>
      </c>
      <c r="AF49" s="59"/>
      <c r="AI49" s="59"/>
    </row>
    <row r="50" spans="1:40" ht="24.6" hidden="1" x14ac:dyDescent="0.3">
      <c r="A50" s="16" t="s">
        <v>56</v>
      </c>
      <c r="B50" s="17">
        <v>11453</v>
      </c>
      <c r="C50" s="13">
        <v>11046</v>
      </c>
      <c r="D50" s="13">
        <v>11697</v>
      </c>
      <c r="E50" s="13">
        <v>11806</v>
      </c>
      <c r="F50" s="23">
        <f t="shared" ref="F50" si="29">SUM(E50/D50)*100-100</f>
        <v>0.93186287082158969</v>
      </c>
      <c r="G50" s="13">
        <v>12161.945</v>
      </c>
      <c r="H50" s="25">
        <f t="shared" si="0"/>
        <v>3.0149500254108119</v>
      </c>
      <c r="I50" s="13">
        <v>13067</v>
      </c>
      <c r="J50" s="38">
        <f>SUM(I50/G50)*100-100</f>
        <v>7.4416962089534309</v>
      </c>
      <c r="K50" s="42">
        <v>12464</v>
      </c>
      <c r="L50" s="36">
        <f>SUM(K50/G50)*100-100</f>
        <v>2.483607679528248</v>
      </c>
      <c r="M50" s="51">
        <v>11897.945</v>
      </c>
      <c r="N50" s="36">
        <f>SUM(M50/G50)*100-100</f>
        <v>-2.1707054258179852</v>
      </c>
      <c r="O50">
        <v>12480.945</v>
      </c>
      <c r="P50" s="61"/>
      <c r="Q50">
        <f>SUM(O4/G4)*100-100</f>
        <v>0</v>
      </c>
      <c r="R50" s="61"/>
      <c r="S50" s="69">
        <v>12457</v>
      </c>
      <c r="T50" s="62"/>
      <c r="W50" s="59"/>
      <c r="AC50" s="59"/>
      <c r="AD50" s="64">
        <f t="shared" si="2"/>
        <v>-1</v>
      </c>
      <c r="AF50" s="59"/>
      <c r="AI50" s="59"/>
    </row>
    <row r="51" spans="1:40" ht="18" hidden="1" x14ac:dyDescent="0.3">
      <c r="A51" s="5" t="s">
        <v>37</v>
      </c>
      <c r="B51" s="14"/>
      <c r="C51" s="15"/>
      <c r="D51" s="15"/>
      <c r="E51" s="15"/>
      <c r="F51" s="22" t="s">
        <v>9</v>
      </c>
      <c r="G51" s="15"/>
      <c r="H51" s="27"/>
      <c r="I51" s="15"/>
      <c r="J51" s="37"/>
      <c r="K51" s="44"/>
      <c r="L51" s="37" t="s">
        <v>9</v>
      </c>
      <c r="S51" s="48"/>
      <c r="W51" s="59"/>
      <c r="AC51" s="59"/>
      <c r="AD51" s="64" t="e">
        <f t="shared" si="2"/>
        <v>#DIV/0!</v>
      </c>
      <c r="AF51" s="59"/>
      <c r="AI51" s="59"/>
    </row>
    <row r="52" spans="1:40" ht="28.8" hidden="1" x14ac:dyDescent="0.3">
      <c r="A52" s="2" t="s">
        <v>49</v>
      </c>
      <c r="B52" s="3">
        <v>165</v>
      </c>
      <c r="C52" s="13">
        <f>SUM(B52*0.95)</f>
        <v>156.75</v>
      </c>
      <c r="D52" s="4">
        <v>126</v>
      </c>
      <c r="E52" s="28">
        <v>135</v>
      </c>
      <c r="F52" s="23">
        <f>SUM(E52/D52)*100-100</f>
        <v>7.1428571428571388</v>
      </c>
      <c r="G52" s="3">
        <v>150.6</v>
      </c>
      <c r="H52" s="25">
        <f>SUM(G52/E52)*100-100</f>
        <v>11.555555555555543</v>
      </c>
      <c r="I52" s="4">
        <v>154</v>
      </c>
      <c r="J52" s="36">
        <f>SUM(I52/G52)*100-100</f>
        <v>2.2576361221779564</v>
      </c>
      <c r="K52" s="43"/>
      <c r="L52" s="36">
        <f>SUM(K52/G52)*100-100</f>
        <v>-100</v>
      </c>
      <c r="S52" s="48"/>
      <c r="W52" s="59"/>
      <c r="AC52" s="59"/>
      <c r="AD52" s="64" t="e">
        <f t="shared" si="2"/>
        <v>#DIV/0!</v>
      </c>
      <c r="AF52" s="59"/>
      <c r="AI52" s="59"/>
    </row>
    <row r="53" spans="1:40" ht="18" hidden="1" x14ac:dyDescent="0.3">
      <c r="A53" s="5" t="s">
        <v>99</v>
      </c>
      <c r="B53" s="14"/>
      <c r="C53" s="15"/>
      <c r="D53" s="15"/>
      <c r="E53" s="88"/>
      <c r="F53" s="22"/>
      <c r="G53" s="14"/>
      <c r="H53" s="27"/>
      <c r="I53" s="15"/>
      <c r="J53" s="37"/>
      <c r="K53" s="44"/>
      <c r="L53" s="37"/>
      <c r="M53" s="46"/>
      <c r="N53" s="46"/>
      <c r="O53" s="46"/>
      <c r="P53" s="46"/>
      <c r="Q53" s="46"/>
      <c r="R53" s="46"/>
      <c r="S53" s="46"/>
      <c r="T53" s="46"/>
      <c r="U53" s="46"/>
      <c r="V53" s="46"/>
      <c r="W53" s="46"/>
      <c r="X53" s="46"/>
      <c r="Y53" s="46"/>
      <c r="Z53" s="46"/>
      <c r="AA53" s="46"/>
      <c r="AB53" s="46"/>
      <c r="AC53" s="72"/>
      <c r="AD53" s="66"/>
      <c r="AE53" s="46"/>
      <c r="AF53" s="72"/>
      <c r="AG53" s="46"/>
      <c r="AH53" s="46"/>
      <c r="AI53" s="97"/>
      <c r="AJ53" s="66"/>
      <c r="AL53" s="105"/>
      <c r="AM53" s="66"/>
      <c r="AN53" s="66"/>
    </row>
    <row r="54" spans="1:40" ht="131.4" hidden="1" customHeight="1" x14ac:dyDescent="0.3">
      <c r="A54" s="110" t="s">
        <v>75</v>
      </c>
      <c r="B54" s="110"/>
      <c r="C54" s="110"/>
      <c r="D54" s="110"/>
      <c r="E54" s="110"/>
      <c r="F54" s="110"/>
      <c r="G54" s="110"/>
      <c r="H54" s="110"/>
      <c r="I54" s="110"/>
      <c r="J54" s="110"/>
      <c r="K54" s="110"/>
      <c r="L54" s="110"/>
      <c r="M54" s="110"/>
      <c r="N54" s="110"/>
      <c r="O54" s="110"/>
      <c r="P54" s="110"/>
      <c r="Q54" s="110"/>
      <c r="R54" s="110"/>
      <c r="S54" s="110"/>
      <c r="T54" s="110"/>
      <c r="W54" s="59"/>
      <c r="AC54" s="59"/>
      <c r="AF54" s="59"/>
      <c r="AI54" s="59"/>
    </row>
    <row r="55" spans="1:40" x14ac:dyDescent="0.3">
      <c r="A55" s="100"/>
      <c r="B55" s="100"/>
      <c r="C55" s="100"/>
      <c r="D55" s="100"/>
      <c r="E55" s="100"/>
      <c r="F55" s="100"/>
      <c r="G55" s="100"/>
      <c r="H55" s="100"/>
      <c r="I55" s="100"/>
      <c r="J55" s="100"/>
      <c r="K55" s="100"/>
      <c r="L55" s="100"/>
      <c r="M55" s="100"/>
      <c r="N55" s="100"/>
      <c r="O55" s="100"/>
      <c r="P55" s="100"/>
      <c r="Q55" s="100"/>
      <c r="R55" s="100"/>
      <c r="S55" s="100"/>
      <c r="T55" s="100"/>
      <c r="W55" s="59"/>
      <c r="AC55" s="59"/>
      <c r="AF55" s="59"/>
      <c r="AI55" s="59"/>
    </row>
    <row r="56" spans="1:40" x14ac:dyDescent="0.3">
      <c r="A56" s="52" t="s">
        <v>58</v>
      </c>
      <c r="B56" s="26"/>
      <c r="C56" s="26"/>
      <c r="D56" s="26"/>
      <c r="E56" s="4"/>
      <c r="F56" s="26"/>
      <c r="G56" s="26"/>
      <c r="H56" s="26"/>
      <c r="I56" s="26"/>
      <c r="J56" s="26"/>
      <c r="K56" s="43"/>
      <c r="L56" s="26"/>
      <c r="W56" s="59"/>
      <c r="AC56" s="59"/>
      <c r="AF56" s="59"/>
      <c r="AI56" s="59"/>
    </row>
    <row r="57" spans="1:40" hidden="1" x14ac:dyDescent="0.3">
      <c r="A57" s="109" t="s">
        <v>121</v>
      </c>
      <c r="B57" s="52"/>
      <c r="C57" s="52"/>
      <c r="D57" s="52"/>
      <c r="E57" s="52"/>
      <c r="F57" s="52"/>
      <c r="G57" s="52"/>
      <c r="H57" s="52"/>
      <c r="I57" s="52"/>
      <c r="J57" s="52"/>
      <c r="K57" s="53"/>
      <c r="L57" s="26"/>
      <c r="W57" s="59"/>
      <c r="AC57" s="59"/>
      <c r="AF57" s="59"/>
      <c r="AI57" s="59"/>
    </row>
    <row r="58" spans="1:40" hidden="1" x14ac:dyDescent="0.3">
      <c r="A58" s="54" t="s">
        <v>57</v>
      </c>
      <c r="B58" s="55"/>
      <c r="C58" s="55"/>
      <c r="D58" s="55"/>
      <c r="E58" s="55"/>
      <c r="F58" s="55"/>
      <c r="G58" s="55"/>
      <c r="H58" s="55"/>
      <c r="I58" s="55"/>
      <c r="J58" s="55"/>
      <c r="K58" s="56"/>
      <c r="W58" s="59"/>
      <c r="AC58" s="59"/>
      <c r="AF58" s="59"/>
      <c r="AI58" s="59"/>
    </row>
    <row r="59" spans="1:40" hidden="1" x14ac:dyDescent="0.3">
      <c r="A59" s="60" t="s">
        <v>61</v>
      </c>
      <c r="W59" s="59"/>
      <c r="AC59" s="59"/>
      <c r="AF59" s="59"/>
      <c r="AI59" s="59"/>
    </row>
    <row r="60" spans="1:40" hidden="1" x14ac:dyDescent="0.3">
      <c r="A60" s="60" t="s">
        <v>62</v>
      </c>
      <c r="W60" s="59"/>
      <c r="AC60" s="59"/>
      <c r="AF60" s="59"/>
      <c r="AI60" s="59"/>
    </row>
    <row r="61" spans="1:40" hidden="1" x14ac:dyDescent="0.3">
      <c r="A61" s="60" t="s">
        <v>66</v>
      </c>
      <c r="W61" s="59"/>
      <c r="AC61" s="59"/>
      <c r="AF61" s="59"/>
      <c r="AI61" s="59"/>
    </row>
    <row r="62" spans="1:40" hidden="1" x14ac:dyDescent="0.3">
      <c r="A62" s="60" t="s">
        <v>67</v>
      </c>
      <c r="W62" s="59"/>
      <c r="AC62" s="59"/>
      <c r="AF62" s="59"/>
      <c r="AI62" s="59"/>
    </row>
    <row r="63" spans="1:40" hidden="1" x14ac:dyDescent="0.3">
      <c r="A63" s="60" t="s">
        <v>68</v>
      </c>
      <c r="W63" s="59"/>
      <c r="AC63" s="59"/>
      <c r="AF63" s="59"/>
      <c r="AI63" s="59"/>
    </row>
    <row r="64" spans="1:40" hidden="1" x14ac:dyDescent="0.3">
      <c r="A64" s="60" t="s">
        <v>69</v>
      </c>
      <c r="W64" s="59"/>
      <c r="AC64" s="59"/>
      <c r="AF64" s="59"/>
      <c r="AI64" s="59"/>
    </row>
    <row r="65" spans="1:35" hidden="1" x14ac:dyDescent="0.3">
      <c r="A65" s="60" t="s">
        <v>70</v>
      </c>
      <c r="W65" s="59"/>
      <c r="AC65" s="59"/>
      <c r="AF65" s="59"/>
      <c r="AI65" s="59"/>
    </row>
    <row r="66" spans="1:35" hidden="1" x14ac:dyDescent="0.3">
      <c r="A66" s="60" t="s">
        <v>71</v>
      </c>
      <c r="W66" s="59"/>
      <c r="AC66" s="59"/>
      <c r="AF66" s="59"/>
      <c r="AI66" s="59"/>
    </row>
    <row r="67" spans="1:35" hidden="1" x14ac:dyDescent="0.3">
      <c r="A67" s="60" t="s">
        <v>72</v>
      </c>
      <c r="W67" s="59"/>
      <c r="AC67" s="59"/>
      <c r="AF67" s="59"/>
      <c r="AI67" s="59"/>
    </row>
    <row r="68" spans="1:35" ht="14.4" hidden="1" customHeight="1" x14ac:dyDescent="0.3">
      <c r="A68" s="60" t="s">
        <v>73</v>
      </c>
      <c r="W68" s="59"/>
      <c r="AC68" s="59"/>
      <c r="AF68" s="59"/>
      <c r="AI68" s="59"/>
    </row>
    <row r="69" spans="1:35" hidden="1" x14ac:dyDescent="0.3">
      <c r="A69" s="55"/>
      <c r="W69" s="59"/>
      <c r="AC69" s="59"/>
      <c r="AF69" s="59"/>
      <c r="AI69" s="59"/>
    </row>
    <row r="70" spans="1:35" ht="409.6" hidden="1" x14ac:dyDescent="0.3">
      <c r="A70" s="71" t="s">
        <v>76</v>
      </c>
      <c r="AC70" s="59"/>
      <c r="AF70" s="59"/>
      <c r="AI70" s="59"/>
    </row>
    <row r="71" spans="1:35" hidden="1" x14ac:dyDescent="0.3">
      <c r="AC71" s="59"/>
      <c r="AF71" s="59"/>
      <c r="AI71" s="59"/>
    </row>
    <row r="72" spans="1:35" hidden="1" x14ac:dyDescent="0.3">
      <c r="AC72" s="59"/>
      <c r="AF72" s="59"/>
      <c r="AI72" s="59"/>
    </row>
    <row r="73" spans="1:35" hidden="1" x14ac:dyDescent="0.3">
      <c r="AC73" s="59"/>
      <c r="AF73" s="59"/>
      <c r="AI73" s="59"/>
    </row>
    <row r="74" spans="1:35" hidden="1" x14ac:dyDescent="0.3">
      <c r="AC74" s="59"/>
      <c r="AF74" s="59"/>
      <c r="AI74" s="59"/>
    </row>
    <row r="75" spans="1:35" hidden="1" x14ac:dyDescent="0.3">
      <c r="AC75" s="59"/>
      <c r="AF75" s="59"/>
      <c r="AI75" s="59"/>
    </row>
    <row r="76" spans="1:35" hidden="1" x14ac:dyDescent="0.3">
      <c r="AC76" s="59"/>
      <c r="AF76" s="59"/>
      <c r="AI76" s="59"/>
    </row>
    <row r="77" spans="1:35" hidden="1" x14ac:dyDescent="0.3">
      <c r="AC77" s="59"/>
      <c r="AF77" s="59"/>
      <c r="AI77" s="59"/>
    </row>
    <row r="78" spans="1:35" hidden="1" x14ac:dyDescent="0.3">
      <c r="AC78" s="59"/>
      <c r="AF78" s="59"/>
      <c r="AI78" s="59"/>
    </row>
    <row r="79" spans="1:35" hidden="1" x14ac:dyDescent="0.3">
      <c r="AC79" s="59"/>
      <c r="AF79" s="59"/>
      <c r="AI79" s="59"/>
    </row>
    <row r="80" spans="1:35" hidden="1" x14ac:dyDescent="0.3">
      <c r="A80" s="73" t="s">
        <v>80</v>
      </c>
      <c r="AC80" s="59"/>
      <c r="AF80" s="59"/>
      <c r="AI80" s="59"/>
    </row>
    <row r="81" spans="1:36" hidden="1" x14ac:dyDescent="0.3">
      <c r="A81" s="73" t="s">
        <v>79</v>
      </c>
      <c r="AC81" s="59"/>
      <c r="AF81" s="59"/>
      <c r="AI81" s="59"/>
    </row>
    <row r="82" spans="1:36" hidden="1" x14ac:dyDescent="0.3">
      <c r="A82" s="89" t="s">
        <v>100</v>
      </c>
      <c r="AC82" s="59"/>
      <c r="AF82" s="59"/>
      <c r="AI82" s="59"/>
    </row>
    <row r="83" spans="1:36" hidden="1" x14ac:dyDescent="0.3">
      <c r="A83" s="73" t="s">
        <v>111</v>
      </c>
      <c r="Y83" s="90" t="s">
        <v>101</v>
      </c>
      <c r="Z83" s="90" t="s">
        <v>101</v>
      </c>
      <c r="AA83" s="90" t="s">
        <v>101</v>
      </c>
      <c r="AB83" s="90" t="s">
        <v>101</v>
      </c>
      <c r="AC83" s="94" t="s">
        <v>101</v>
      </c>
      <c r="AD83" s="90" t="s">
        <v>101</v>
      </c>
      <c r="AF83" s="49">
        <v>2</v>
      </c>
      <c r="AG83" t="s">
        <v>9</v>
      </c>
      <c r="AI83" s="49">
        <v>2</v>
      </c>
      <c r="AJ83" s="98" t="s">
        <v>115</v>
      </c>
    </row>
    <row r="84" spans="1:36" hidden="1" x14ac:dyDescent="0.3">
      <c r="AC84" s="59"/>
    </row>
    <row r="85" spans="1:36" hidden="1" x14ac:dyDescent="0.3">
      <c r="AC85" s="59"/>
    </row>
    <row r="86" spans="1:36" hidden="1" x14ac:dyDescent="0.3">
      <c r="A86" t="s">
        <v>102</v>
      </c>
    </row>
    <row r="87" spans="1:36" hidden="1" x14ac:dyDescent="0.3">
      <c r="A87" s="73" t="s">
        <v>105</v>
      </c>
    </row>
    <row r="88" spans="1:36" hidden="1" x14ac:dyDescent="0.3">
      <c r="A88" s="73" t="s">
        <v>114</v>
      </c>
    </row>
    <row r="89" spans="1:36" hidden="1" x14ac:dyDescent="0.3">
      <c r="A89" s="73" t="s">
        <v>104</v>
      </c>
    </row>
    <row r="90" spans="1:36" hidden="1" x14ac:dyDescent="0.3">
      <c r="A90" s="73" t="s">
        <v>103</v>
      </c>
    </row>
    <row r="91" spans="1:36" x14ac:dyDescent="0.3">
      <c r="A91" s="73" t="s">
        <v>118</v>
      </c>
    </row>
    <row r="92" spans="1:36" x14ac:dyDescent="0.3">
      <c r="A92" s="73" t="s">
        <v>122</v>
      </c>
    </row>
    <row r="93" spans="1:36" x14ac:dyDescent="0.3">
      <c r="A93" s="73" t="s">
        <v>124</v>
      </c>
    </row>
    <row r="94" spans="1:36" x14ac:dyDescent="0.3">
      <c r="A94" s="73" t="s">
        <v>123</v>
      </c>
    </row>
  </sheetData>
  <mergeCells count="1">
    <mergeCell ref="A54:T54"/>
  </mergeCells>
  <hyperlinks>
    <hyperlink ref="A58" r:id="rId1" xr:uid="{00000000-0004-0000-0000-000000000000}"/>
    <hyperlink ref="A57" r:id="rId2" xr:uid="{00000000-0004-0000-0000-000001000000}"/>
    <hyperlink ref="A59" r:id="rId3" xr:uid="{00000000-0004-0000-0000-000002000000}"/>
    <hyperlink ref="A60" r:id="rId4" xr:uid="{00000000-0004-0000-0000-000003000000}"/>
    <hyperlink ref="A61" r:id="rId5" xr:uid="{00000000-0004-0000-0000-000004000000}"/>
    <hyperlink ref="A62" r:id="rId6" xr:uid="{00000000-0004-0000-0000-000005000000}"/>
    <hyperlink ref="A63" r:id="rId7" xr:uid="{00000000-0004-0000-0000-000006000000}"/>
    <hyperlink ref="A64" r:id="rId8" xr:uid="{00000000-0004-0000-0000-000007000000}"/>
    <hyperlink ref="A65" r:id="rId9" xr:uid="{00000000-0004-0000-0000-000008000000}"/>
    <hyperlink ref="A66" r:id="rId10" xr:uid="{00000000-0004-0000-0000-000009000000}"/>
    <hyperlink ref="A67" r:id="rId11" xr:uid="{00000000-0004-0000-0000-00000A000000}"/>
    <hyperlink ref="A68" r:id="rId12" xr:uid="{00000000-0004-0000-0000-00000B000000}"/>
    <hyperlink ref="A81" r:id="rId13" xr:uid="{00000000-0004-0000-0000-00000C000000}"/>
    <hyperlink ref="A80" r:id="rId14" xr:uid="{00000000-0004-0000-0000-00000D000000}"/>
    <hyperlink ref="AA9" r:id="rId15" display="https://www.hhs.gov/sites/default/files/fy-2019-budget-in-brief.pdf" xr:uid="{00000000-0004-0000-0000-00000E000000}"/>
    <hyperlink ref="AA4" r:id="rId16" display="https://www.dol.gov/sites/default/files/budget/2019/CBJ-2019-V1-03.pdf" xr:uid="{00000000-0004-0000-0000-00000F000000}"/>
    <hyperlink ref="AA6" r:id="rId17" display="https://www.dol.gov/sites/default/files/budget/2019/CBJ-2019-V3-03.pdf" xr:uid="{00000000-0004-0000-0000-000010000000}"/>
    <hyperlink ref="AA48" r:id="rId18" display="https://www2.ed.gov/about/overview/budget/budget19/justifications/r-highered.pdf" xr:uid="{00000000-0004-0000-0000-000011000000}"/>
    <hyperlink ref="AA41" r:id="rId19" display="https://www2.ed.gov/about/overview/budget/budget19/justifications/i-rehab.pdf" xr:uid="{00000000-0004-0000-0000-000012000000}"/>
    <hyperlink ref="AA32" r:id="rId20" display="https://www2.ed.gov/about/overview/budget/budget19/justifications/h-specialed.pdf" xr:uid="{00000000-0004-0000-0000-000013000000}"/>
    <hyperlink ref="A89" r:id="rId21" display="FY 2019 House CJS report " xr:uid="{00000000-0004-0000-0000-000014000000}"/>
    <hyperlink ref="A90" r:id="rId22" xr:uid="{00000000-0004-0000-0000-000015000000}"/>
    <hyperlink ref="A87" r:id="rId23" xr:uid="{00000000-0004-0000-0000-000016000000}"/>
    <hyperlink ref="A83" r:id="rId24" xr:uid="{00000000-0004-0000-0000-000017000000}"/>
    <hyperlink ref="A33" r:id="rId25" xr:uid="{00000000-0004-0000-0000-000018000000}"/>
    <hyperlink ref="A48" r:id="rId26" xr:uid="{00000000-0004-0000-0000-000019000000}"/>
    <hyperlink ref="A41" r:id="rId27" xr:uid="{00000000-0004-0000-0000-00001A000000}"/>
    <hyperlink ref="A42" r:id="rId28" xr:uid="{00000000-0004-0000-0000-00001B000000}"/>
    <hyperlink ref="A43" r:id="rId29" xr:uid="{00000000-0004-0000-0000-00001C000000}"/>
    <hyperlink ref="A44" r:id="rId30" xr:uid="{00000000-0004-0000-0000-00001D000000}"/>
    <hyperlink ref="A45" r:id="rId31" xr:uid="{00000000-0004-0000-0000-00001E000000}"/>
    <hyperlink ref="A46" r:id="rId32" xr:uid="{00000000-0004-0000-0000-00001F000000}"/>
    <hyperlink ref="A5" r:id="rId33" xr:uid="{00000000-0004-0000-0000-000020000000}"/>
    <hyperlink ref="A4" r:id="rId34" xr:uid="{00000000-0004-0000-0000-000021000000}"/>
    <hyperlink ref="A6" r:id="rId35" xr:uid="{00000000-0004-0000-0000-000022000000}"/>
    <hyperlink ref="A9" r:id="rId36" xr:uid="{00000000-0004-0000-0000-000023000000}"/>
    <hyperlink ref="A10" r:id="rId37" xr:uid="{00000000-0004-0000-0000-000024000000}"/>
    <hyperlink ref="A16" r:id="rId38" xr:uid="{00000000-0004-0000-0000-000025000000}"/>
    <hyperlink ref="A15" r:id="rId39" xr:uid="{00000000-0004-0000-0000-000026000000}"/>
    <hyperlink ref="A14" r:id="rId40" xr:uid="{00000000-0004-0000-0000-000027000000}"/>
    <hyperlink ref="A13" r:id="rId41" xr:uid="{00000000-0004-0000-0000-000028000000}"/>
    <hyperlink ref="A20" r:id="rId42" xr:uid="{00000000-0004-0000-0000-000029000000}"/>
    <hyperlink ref="A21" r:id="rId43" xr:uid="{00000000-0004-0000-0000-00002A000000}"/>
    <hyperlink ref="A17" r:id="rId44" xr:uid="{00000000-0004-0000-0000-00002B000000}"/>
    <hyperlink ref="A23" r:id="rId45" xr:uid="{00000000-0004-0000-0000-00002C000000}"/>
    <hyperlink ref="A24" r:id="rId46" xr:uid="{00000000-0004-0000-0000-00002D000000}"/>
    <hyperlink ref="A26" r:id="rId47" xr:uid="{00000000-0004-0000-0000-00002E000000}"/>
    <hyperlink ref="A32" r:id="rId48" xr:uid="{00000000-0004-0000-0000-00002F000000}"/>
    <hyperlink ref="A34" r:id="rId49" xr:uid="{00000000-0004-0000-0000-000030000000}"/>
    <hyperlink ref="A36" r:id="rId50" xr:uid="{00000000-0004-0000-0000-000031000000}"/>
    <hyperlink ref="A35" r:id="rId51" xr:uid="{00000000-0004-0000-0000-000032000000}"/>
    <hyperlink ref="A38" r:id="rId52" xr:uid="{00000000-0004-0000-0000-000033000000}"/>
    <hyperlink ref="A39" r:id="rId53" xr:uid="{00000000-0004-0000-0000-000034000000}"/>
    <hyperlink ref="A29" r:id="rId54" xr:uid="{00000000-0004-0000-0000-000035000000}"/>
    <hyperlink ref="A27" r:id="rId55" xr:uid="{00000000-0004-0000-0000-000036000000}"/>
    <hyperlink ref="A37" r:id="rId56" xr:uid="{00000000-0004-0000-0000-000037000000}"/>
    <hyperlink ref="A88" r:id="rId57" xr:uid="{00000000-0004-0000-0000-000038000000}"/>
    <hyperlink ref="A91" r:id="rId58" xr:uid="{E29B92E8-F171-49B2-8D66-06D51AA400CC}"/>
    <hyperlink ref="A92" r:id="rId59" xr:uid="{E838AA1E-CB70-4F39-B7E7-3162ADF69D85}"/>
    <hyperlink ref="A93" r:id="rId60" xr:uid="{88A8A33E-0087-4915-8FCE-62CDF8D44478}"/>
    <hyperlink ref="A94" r:id="rId61" xr:uid="{7E357F88-CA7A-4671-8FEA-B2E51970A592}"/>
  </hyperlinks>
  <pageMargins left="0.25" right="0.25" top="0.75" bottom="0.75" header="0.3" footer="0.3"/>
  <pageSetup orientation="portrait" r:id="rId62"/>
  <legacy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Acosta</dc:creator>
  <cp:lastModifiedBy>Annie Acosta</cp:lastModifiedBy>
  <cp:lastPrinted>2018-09-14T20:02:15Z</cp:lastPrinted>
  <dcterms:created xsi:type="dcterms:W3CDTF">2014-12-10T16:56:34Z</dcterms:created>
  <dcterms:modified xsi:type="dcterms:W3CDTF">2019-03-18T17:22:08Z</dcterms:modified>
</cp:coreProperties>
</file>